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6.xml" ContentType="application/vnd.ms-excel.controlproperties+xml"/>
  <Override PartName="/xl/ctrlProps/ctrlProp5.xml" ContentType="application/vnd.ms-excel.controlproperties+xml"/>
  <Override PartName="/xl/sharedStrings.xml" ContentType="application/vnd.openxmlformats-officedocument.spreadsheetml.sharedString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1595" yWindow="-150" windowWidth="12135" windowHeight="11640" firstSheet="1" activeTab="1"/>
  </bookViews>
  <sheets>
    <sheet name="Prezenční listina" sheetId="1" state="hidden" r:id="rId1"/>
    <sheet name="Startovní listina" sheetId="2" r:id="rId2"/>
    <sheet name="Výsledková listina" sheetId="4" r:id="rId3"/>
    <sheet name="Družstva" sheetId="7" r:id="rId4"/>
    <sheet name="Běh Vírem" sheetId="6" r:id="rId5"/>
    <sheet name="mezičasy" sheetId="8" state="hidden" r:id="rId6"/>
    <sheet name="Družstva (prac.)" sheetId="9" state="hidden" r:id="rId7"/>
    <sheet name="Výsledková listina (2)" sheetId="10" state="hidden" r:id="rId8"/>
  </sheets>
  <definedNames>
    <definedName name="_xlnm._FilterDatabase" localSheetId="2" hidden="1">'Výsledková listina'!$A$4:$I$4</definedName>
    <definedName name="_xlnm._FilterDatabase" localSheetId="7" hidden="1">'Výsledková listina (2)'!$A$4:$I$4</definedName>
    <definedName name="_xlnm.Print_Area" localSheetId="4">'Běh Vírem'!$A$1:$H$16</definedName>
    <definedName name="_xlnm.Print_Area" localSheetId="3">Družstva!$B$1:$I$17</definedName>
    <definedName name="_xlnm.Print_Area" localSheetId="6">'Družstva (prac.)'!$B$1:$I$15</definedName>
    <definedName name="_xlnm.Print_Area" localSheetId="5">mezičasy!$A$1:$H$30</definedName>
    <definedName name="_xlnm.Print_Area" localSheetId="0">'Prezenční listina'!$A$1:$H$92</definedName>
    <definedName name="_xlnm.Print_Area" localSheetId="1">'Startovní listina'!$A$1:$G$98</definedName>
    <definedName name="_xlnm.Print_Area" localSheetId="2">'Výsledková listina'!$A$1:$I$98</definedName>
    <definedName name="_xlnm.Print_Area" localSheetId="7">'Výsledková listina (2)'!$A$1:$I$96</definedName>
  </definedNames>
  <calcPr calcId="125725"/>
</workbook>
</file>

<file path=xl/calcChain.xml><?xml version="1.0" encoding="utf-8"?>
<calcChain xmlns="http://schemas.openxmlformats.org/spreadsheetml/2006/main">
  <c r="I16" i="7"/>
  <c r="I14"/>
  <c r="I12"/>
  <c r="I10"/>
  <c r="I8"/>
  <c r="I6"/>
  <c r="I4"/>
  <c r="A3" i="10"/>
  <c r="A1"/>
  <c r="H12" i="6" l="1"/>
  <c r="H16"/>
  <c r="H17"/>
  <c r="H18"/>
  <c r="H19"/>
  <c r="H20"/>
  <c r="H21"/>
  <c r="H22"/>
  <c r="H23"/>
  <c r="H24"/>
  <c r="H25"/>
  <c r="H26"/>
  <c r="I20" i="9"/>
  <c r="I18"/>
  <c r="I16"/>
  <c r="I14"/>
  <c r="I12"/>
  <c r="I10"/>
  <c r="I8"/>
  <c r="I6"/>
  <c r="I4"/>
  <c r="B2"/>
  <c r="B1"/>
  <c r="A1" i="4"/>
  <c r="A1" i="2"/>
  <c r="H14" i="6" l="1"/>
  <c r="H5"/>
  <c r="H13"/>
  <c r="H8"/>
  <c r="H6"/>
  <c r="H15"/>
  <c r="H4"/>
  <c r="H9"/>
  <c r="H7"/>
  <c r="H10"/>
  <c r="A2" l="1"/>
  <c r="G141" i="2"/>
  <c r="F141"/>
  <c r="E141"/>
  <c r="D141"/>
  <c r="C141"/>
  <c r="B141"/>
  <c r="G140"/>
  <c r="F140"/>
  <c r="E140"/>
  <c r="D140"/>
  <c r="C140"/>
  <c r="B140"/>
  <c r="G139"/>
  <c r="F139"/>
  <c r="E139"/>
  <c r="D139"/>
  <c r="C139"/>
  <c r="B139"/>
  <c r="G138"/>
  <c r="F138"/>
  <c r="E138"/>
  <c r="D138"/>
  <c r="C138"/>
  <c r="B138"/>
  <c r="G137"/>
  <c r="F137"/>
  <c r="E137"/>
  <c r="D137"/>
  <c r="C137"/>
  <c r="B137"/>
  <c r="G136"/>
  <c r="F136"/>
  <c r="E136"/>
  <c r="D136"/>
  <c r="C136"/>
  <c r="B136"/>
  <c r="G135"/>
  <c r="F135"/>
  <c r="E135"/>
  <c r="D135"/>
  <c r="C135"/>
  <c r="B135"/>
  <c r="G134"/>
  <c r="F134"/>
  <c r="E134"/>
  <c r="D134"/>
  <c r="C134"/>
  <c r="B134"/>
  <c r="G133"/>
  <c r="F133"/>
  <c r="E133"/>
  <c r="D133"/>
  <c r="C133"/>
  <c r="B133"/>
  <c r="G132"/>
  <c r="F132"/>
  <c r="E132"/>
  <c r="D132"/>
  <c r="C132"/>
  <c r="B132"/>
  <c r="G131"/>
  <c r="F131"/>
  <c r="E131"/>
  <c r="D131"/>
  <c r="C131"/>
  <c r="B131"/>
  <c r="G130"/>
  <c r="F130"/>
  <c r="E130"/>
  <c r="D130"/>
  <c r="C130"/>
  <c r="B130"/>
  <c r="G129"/>
  <c r="F129"/>
  <c r="E129"/>
  <c r="D129"/>
  <c r="C129"/>
  <c r="B129"/>
  <c r="G128"/>
  <c r="F128"/>
  <c r="E128"/>
  <c r="D128"/>
  <c r="C128"/>
  <c r="B128"/>
  <c r="G127"/>
  <c r="F127"/>
  <c r="E127"/>
  <c r="D127"/>
  <c r="C127"/>
  <c r="B127"/>
  <c r="G126"/>
  <c r="F126"/>
  <c r="E126"/>
  <c r="D126"/>
  <c r="C126"/>
  <c r="B126"/>
  <c r="G125"/>
  <c r="F125"/>
  <c r="E125"/>
  <c r="D125"/>
  <c r="C125"/>
  <c r="B125"/>
  <c r="G124"/>
  <c r="F124"/>
  <c r="E124"/>
  <c r="D124"/>
  <c r="C124"/>
  <c r="B124"/>
  <c r="G123"/>
  <c r="F123"/>
  <c r="E123"/>
  <c r="D123"/>
  <c r="C123"/>
  <c r="B123"/>
  <c r="G122"/>
  <c r="F122"/>
  <c r="E122"/>
  <c r="D122"/>
  <c r="C122"/>
  <c r="B122"/>
  <c r="G121"/>
  <c r="F121"/>
  <c r="E121"/>
  <c r="D121"/>
  <c r="C121"/>
  <c r="B121"/>
  <c r="G120"/>
  <c r="F120"/>
  <c r="E120"/>
  <c r="D120"/>
  <c r="C120"/>
  <c r="B120"/>
  <c r="G119"/>
  <c r="F119"/>
  <c r="E119"/>
  <c r="D119"/>
  <c r="C119"/>
  <c r="B119"/>
  <c r="G118"/>
  <c r="F118"/>
  <c r="E118"/>
  <c r="D118"/>
  <c r="C118"/>
  <c r="B118"/>
  <c r="G117"/>
  <c r="F117"/>
  <c r="E117"/>
  <c r="D117"/>
  <c r="C117"/>
  <c r="B117"/>
  <c r="G116"/>
  <c r="F116"/>
  <c r="E116"/>
  <c r="D116"/>
  <c r="C116"/>
  <c r="B116"/>
  <c r="G115"/>
  <c r="F115"/>
  <c r="E115"/>
  <c r="D115"/>
  <c r="C115"/>
  <c r="B115"/>
  <c r="F114"/>
  <c r="E114"/>
  <c r="D114"/>
  <c r="C114"/>
  <c r="B114"/>
  <c r="F113"/>
  <c r="E113"/>
  <c r="D113"/>
  <c r="C113"/>
  <c r="B113"/>
  <c r="F111"/>
  <c r="E111"/>
  <c r="D111"/>
  <c r="C111"/>
  <c r="B111"/>
  <c r="F112"/>
  <c r="E112"/>
  <c r="D112"/>
  <c r="C112"/>
  <c r="B112"/>
  <c r="F110"/>
  <c r="E110"/>
  <c r="D110"/>
  <c r="C110"/>
  <c r="B110"/>
  <c r="F109"/>
  <c r="E109"/>
  <c r="D109"/>
  <c r="C109"/>
  <c r="B109"/>
  <c r="F108"/>
  <c r="E108"/>
  <c r="D108"/>
  <c r="C108"/>
  <c r="B108"/>
  <c r="F107"/>
  <c r="E107"/>
  <c r="D107"/>
  <c r="C107"/>
  <c r="B107"/>
  <c r="F106"/>
  <c r="E106"/>
  <c r="D106"/>
  <c r="C106"/>
  <c r="B106"/>
  <c r="F105"/>
  <c r="E105"/>
  <c r="D105"/>
  <c r="C105"/>
  <c r="B105"/>
  <c r="F104"/>
  <c r="E104"/>
  <c r="D104"/>
  <c r="C104"/>
  <c r="B104"/>
  <c r="F103"/>
  <c r="E103"/>
  <c r="D103"/>
  <c r="C103"/>
  <c r="B103"/>
  <c r="F102"/>
  <c r="E102"/>
  <c r="D102"/>
  <c r="C102"/>
  <c r="B102"/>
  <c r="F92"/>
  <c r="E92"/>
  <c r="D92"/>
  <c r="C92"/>
  <c r="B92"/>
  <c r="F90"/>
  <c r="E90"/>
  <c r="D90"/>
  <c r="C90"/>
  <c r="B90"/>
  <c r="F88"/>
  <c r="E88"/>
  <c r="D88"/>
  <c r="C88"/>
  <c r="B88"/>
  <c r="F85"/>
  <c r="E85"/>
  <c r="D85"/>
  <c r="C85"/>
  <c r="B85"/>
  <c r="F84"/>
  <c r="E84"/>
  <c r="D84"/>
  <c r="C84"/>
  <c r="B84"/>
  <c r="F82"/>
  <c r="E82"/>
  <c r="D82"/>
  <c r="C82"/>
  <c r="B82"/>
  <c r="F81"/>
  <c r="E81"/>
  <c r="D81"/>
  <c r="C81"/>
  <c r="B81"/>
  <c r="F76"/>
  <c r="E76"/>
  <c r="D76"/>
  <c r="C76"/>
  <c r="B76"/>
  <c r="F75"/>
  <c r="E75"/>
  <c r="D75"/>
  <c r="C75"/>
  <c r="B75"/>
  <c r="F72"/>
  <c r="E72"/>
  <c r="D72"/>
  <c r="C72"/>
  <c r="B72"/>
  <c r="F66"/>
  <c r="E66"/>
  <c r="D66"/>
  <c r="C66"/>
  <c r="B66"/>
  <c r="F65"/>
  <c r="E65"/>
  <c r="D65"/>
  <c r="C65"/>
  <c r="B65"/>
  <c r="F64"/>
  <c r="E64"/>
  <c r="D64"/>
  <c r="C64"/>
  <c r="B64"/>
  <c r="F63"/>
  <c r="E63"/>
  <c r="D63"/>
  <c r="C63"/>
  <c r="B63"/>
  <c r="F60"/>
  <c r="E60"/>
  <c r="D60"/>
  <c r="C60"/>
  <c r="B60"/>
  <c r="F58"/>
  <c r="E58"/>
  <c r="D58"/>
  <c r="C58"/>
  <c r="B58"/>
  <c r="F50"/>
  <c r="E50"/>
  <c r="D50"/>
  <c r="C50"/>
  <c r="B50"/>
  <c r="F48"/>
  <c r="E48"/>
  <c r="D48"/>
  <c r="C48"/>
  <c r="B48"/>
  <c r="F46"/>
  <c r="E46"/>
  <c r="D46"/>
  <c r="C46"/>
  <c r="B46"/>
  <c r="F45"/>
  <c r="E45"/>
  <c r="D45"/>
  <c r="C45"/>
  <c r="B45"/>
  <c r="F42"/>
  <c r="E42"/>
  <c r="D42"/>
  <c r="C42"/>
  <c r="B42"/>
  <c r="F40"/>
  <c r="E40"/>
  <c r="D40"/>
  <c r="C40"/>
  <c r="B40"/>
  <c r="F34"/>
  <c r="E34"/>
  <c r="D34"/>
  <c r="C34"/>
  <c r="B34"/>
  <c r="F33"/>
  <c r="E33"/>
  <c r="D33"/>
  <c r="C33"/>
  <c r="B33"/>
  <c r="F32"/>
  <c r="E32"/>
  <c r="D32"/>
  <c r="C32"/>
  <c r="B32"/>
  <c r="F30"/>
  <c r="E30"/>
  <c r="D30"/>
  <c r="C30"/>
  <c r="B30"/>
  <c r="F29"/>
  <c r="E29"/>
  <c r="D29"/>
  <c r="C29"/>
  <c r="B29"/>
  <c r="F27"/>
  <c r="E27"/>
  <c r="D27"/>
  <c r="C27"/>
  <c r="B27"/>
  <c r="F26"/>
  <c r="E26"/>
  <c r="D26"/>
  <c r="C26"/>
  <c r="B26"/>
  <c r="F25"/>
  <c r="E25"/>
  <c r="D25"/>
  <c r="C25"/>
  <c r="B25"/>
  <c r="F21"/>
  <c r="E21"/>
  <c r="D21"/>
  <c r="C21"/>
  <c r="B21"/>
  <c r="F20"/>
  <c r="E20"/>
  <c r="D20"/>
  <c r="C20"/>
  <c r="B20"/>
  <c r="F19"/>
  <c r="E19"/>
  <c r="D19"/>
  <c r="C19"/>
  <c r="B19"/>
  <c r="F10"/>
  <c r="E10"/>
  <c r="D10"/>
  <c r="C10"/>
  <c r="B10"/>
  <c r="F8"/>
  <c r="E8"/>
  <c r="D8"/>
  <c r="C8"/>
  <c r="B8"/>
  <c r="F5"/>
  <c r="E5"/>
  <c r="D5"/>
  <c r="C5"/>
  <c r="B5"/>
  <c r="F6"/>
  <c r="E6"/>
  <c r="D6"/>
  <c r="C6"/>
  <c r="B6"/>
  <c r="F7"/>
  <c r="E7"/>
  <c r="D7"/>
  <c r="C7"/>
  <c r="B7"/>
  <c r="F13"/>
  <c r="E13"/>
  <c r="D13"/>
  <c r="C13"/>
  <c r="B13"/>
  <c r="F16"/>
  <c r="E16"/>
  <c r="D16"/>
  <c r="C16"/>
  <c r="B16"/>
  <c r="F24"/>
  <c r="E24"/>
  <c r="D24"/>
  <c r="C24"/>
  <c r="B24"/>
  <c r="F12"/>
  <c r="E12"/>
  <c r="D12"/>
  <c r="C12"/>
  <c r="B12"/>
  <c r="F43"/>
  <c r="E43"/>
  <c r="D43"/>
  <c r="C43"/>
  <c r="B43"/>
  <c r="F95"/>
  <c r="E95"/>
  <c r="D95"/>
  <c r="C95"/>
  <c r="B95"/>
  <c r="F61"/>
  <c r="E61"/>
  <c r="D61"/>
  <c r="C61"/>
  <c r="B61"/>
  <c r="F83"/>
  <c r="E83"/>
  <c r="D83"/>
  <c r="C83"/>
  <c r="B83"/>
  <c r="F56"/>
  <c r="E56"/>
  <c r="D56"/>
  <c r="C56"/>
  <c r="B56"/>
  <c r="F39"/>
  <c r="E39"/>
  <c r="D39"/>
  <c r="C39"/>
  <c r="B39"/>
  <c r="F96"/>
  <c r="E96"/>
  <c r="D96"/>
  <c r="C96"/>
  <c r="B96"/>
  <c r="F22"/>
  <c r="E22"/>
  <c r="D22"/>
  <c r="C22"/>
  <c r="B22"/>
  <c r="F97"/>
  <c r="E97"/>
  <c r="D97"/>
  <c r="C97"/>
  <c r="B97"/>
  <c r="F98"/>
  <c r="E98"/>
  <c r="D98"/>
  <c r="C98"/>
  <c r="B98"/>
  <c r="F51"/>
  <c r="E51"/>
  <c r="D51"/>
  <c r="C51"/>
  <c r="B51"/>
  <c r="F70"/>
  <c r="E70"/>
  <c r="D70"/>
  <c r="C70"/>
  <c r="B70"/>
  <c r="F73"/>
  <c r="E73"/>
  <c r="D73"/>
  <c r="C73"/>
  <c r="B73"/>
  <c r="F31"/>
  <c r="E31"/>
  <c r="D31"/>
  <c r="C31"/>
  <c r="B31"/>
  <c r="F52"/>
  <c r="E52"/>
  <c r="D52"/>
  <c r="C52"/>
  <c r="B52"/>
  <c r="F37"/>
  <c r="E37"/>
  <c r="D37"/>
  <c r="C37"/>
  <c r="B37"/>
  <c r="F17"/>
  <c r="E17"/>
  <c r="D17"/>
  <c r="C17"/>
  <c r="B17"/>
  <c r="F86"/>
  <c r="E86"/>
  <c r="D86"/>
  <c r="C86"/>
  <c r="B86"/>
  <c r="F36"/>
  <c r="E36"/>
  <c r="D36"/>
  <c r="C36"/>
  <c r="B36"/>
  <c r="F35"/>
  <c r="E35"/>
  <c r="D35"/>
  <c r="C35"/>
  <c r="B35"/>
  <c r="F78"/>
  <c r="E78"/>
  <c r="D78"/>
  <c r="C78"/>
  <c r="B78"/>
  <c r="F93"/>
  <c r="E93"/>
  <c r="D93"/>
  <c r="C93"/>
  <c r="B93"/>
  <c r="F89"/>
  <c r="E89"/>
  <c r="D89"/>
  <c r="C89"/>
  <c r="B89"/>
  <c r="F11"/>
  <c r="E11"/>
  <c r="D11"/>
  <c r="C11"/>
  <c r="B11"/>
  <c r="F53"/>
  <c r="E53"/>
  <c r="D53"/>
  <c r="C53"/>
  <c r="B53"/>
  <c r="F80"/>
  <c r="E80"/>
  <c r="D80"/>
  <c r="C80"/>
  <c r="B80"/>
  <c r="F38"/>
  <c r="E38"/>
  <c r="D38"/>
  <c r="C38"/>
  <c r="B38"/>
  <c r="G101"/>
  <c r="F101"/>
  <c r="E101"/>
  <c r="D101"/>
  <c r="C101"/>
  <c r="B101"/>
  <c r="F69"/>
  <c r="E69"/>
  <c r="D69"/>
  <c r="C69"/>
  <c r="B69"/>
  <c r="F94"/>
  <c r="E94"/>
  <c r="D94"/>
  <c r="C94"/>
  <c r="B94"/>
  <c r="F54"/>
  <c r="E54"/>
  <c r="D54"/>
  <c r="C54"/>
  <c r="B54"/>
  <c r="F77"/>
  <c r="E77"/>
  <c r="D77"/>
  <c r="C77"/>
  <c r="B77"/>
  <c r="F9"/>
  <c r="E9"/>
  <c r="D9"/>
  <c r="C9"/>
  <c r="B9"/>
  <c r="F100"/>
  <c r="E100"/>
  <c r="D100"/>
  <c r="C100"/>
  <c r="B100"/>
  <c r="F57"/>
  <c r="E57"/>
  <c r="D57"/>
  <c r="C57"/>
  <c r="B57"/>
  <c r="F23"/>
  <c r="E23"/>
  <c r="D23"/>
  <c r="C23"/>
  <c r="B23"/>
  <c r="F41"/>
  <c r="E41"/>
  <c r="D41"/>
  <c r="C41"/>
  <c r="B41"/>
  <c r="F18"/>
  <c r="E18"/>
  <c r="D18"/>
  <c r="C18"/>
  <c r="B18"/>
  <c r="F87"/>
  <c r="E87"/>
  <c r="D87"/>
  <c r="C87"/>
  <c r="B87"/>
  <c r="F44"/>
  <c r="E44"/>
  <c r="D44"/>
  <c r="C44"/>
  <c r="B44"/>
  <c r="F74"/>
  <c r="E74"/>
  <c r="D74"/>
  <c r="C74"/>
  <c r="B74"/>
  <c r="F91"/>
  <c r="E91"/>
  <c r="D91"/>
  <c r="C91"/>
  <c r="B91"/>
  <c r="F15"/>
  <c r="E15"/>
  <c r="D15"/>
  <c r="C15"/>
  <c r="B15"/>
  <c r="F79"/>
  <c r="E79"/>
  <c r="D79"/>
  <c r="C79"/>
  <c r="B79"/>
  <c r="F14"/>
  <c r="E14"/>
  <c r="D14"/>
  <c r="C14"/>
  <c r="B14"/>
  <c r="F49"/>
  <c r="E49"/>
  <c r="D49"/>
  <c r="C49"/>
  <c r="B49"/>
  <c r="F55"/>
  <c r="E55"/>
  <c r="D55"/>
  <c r="C55"/>
  <c r="B55"/>
  <c r="F62"/>
  <c r="E62"/>
  <c r="D62"/>
  <c r="C62"/>
  <c r="B62"/>
  <c r="F99"/>
  <c r="E99"/>
  <c r="D99"/>
  <c r="C99"/>
  <c r="B99"/>
  <c r="F67"/>
  <c r="E67"/>
  <c r="D67"/>
  <c r="C67"/>
  <c r="B67"/>
  <c r="F68"/>
  <c r="E68"/>
  <c r="D68"/>
  <c r="C68"/>
  <c r="B68"/>
  <c r="F28"/>
  <c r="E28"/>
  <c r="D28"/>
  <c r="C28"/>
  <c r="B28"/>
  <c r="F59"/>
  <c r="E59"/>
  <c r="D59"/>
  <c r="C59"/>
  <c r="B59"/>
  <c r="F71"/>
  <c r="E71"/>
  <c r="D71"/>
  <c r="C71"/>
  <c r="B71"/>
  <c r="F47"/>
  <c r="E47"/>
  <c r="D47"/>
  <c r="C47"/>
  <c r="B47"/>
  <c r="F5" i="10" l="1"/>
  <c r="F20" i="4"/>
  <c r="H5" i="10"/>
  <c r="H20" i="4"/>
  <c r="E6" i="10"/>
  <c r="E57" i="4"/>
  <c r="G6" i="10"/>
  <c r="G57" i="4"/>
  <c r="D9" i="10"/>
  <c r="D25" i="4"/>
  <c r="F9" i="10"/>
  <c r="F25" i="4"/>
  <c r="H9" i="10"/>
  <c r="H25" i="4"/>
  <c r="D11" i="10"/>
  <c r="D28" i="4"/>
  <c r="F11" i="10"/>
  <c r="F28" i="4"/>
  <c r="H11" i="10"/>
  <c r="H28" i="4"/>
  <c r="E13" i="10"/>
  <c r="E51" i="4"/>
  <c r="G13" i="10"/>
  <c r="G51" i="4"/>
  <c r="D12" i="10"/>
  <c r="D39" i="4"/>
  <c r="F12" i="10"/>
  <c r="F39" i="4"/>
  <c r="H12" i="10"/>
  <c r="H39" i="4"/>
  <c r="E99" i="10"/>
  <c r="E99" i="4"/>
  <c r="G99" i="10"/>
  <c r="G99" i="4"/>
  <c r="D14" i="10"/>
  <c r="D49" i="4"/>
  <c r="F14" i="10"/>
  <c r="F49" i="4"/>
  <c r="H14" i="10"/>
  <c r="H49" i="4"/>
  <c r="E15" i="10"/>
  <c r="E48" i="4"/>
  <c r="G15" i="10"/>
  <c r="G48" i="4"/>
  <c r="D19" i="10"/>
  <c r="D15" i="4"/>
  <c r="F19" i="10"/>
  <c r="F15" i="4"/>
  <c r="H19" i="10"/>
  <c r="H15" i="4"/>
  <c r="D20" i="10"/>
  <c r="D37" i="4"/>
  <c r="F20" i="10"/>
  <c r="F37" i="4"/>
  <c r="H20" i="10"/>
  <c r="H37" i="4"/>
  <c r="E22" i="10"/>
  <c r="E16" i="4"/>
  <c r="G22" i="10"/>
  <c r="G16" i="4"/>
  <c r="E23" i="10"/>
  <c r="E6" i="4"/>
  <c r="G23" i="10"/>
  <c r="G6" i="4"/>
  <c r="D24" i="10"/>
  <c r="D33" i="4"/>
  <c r="F24" i="10"/>
  <c r="F33" i="4"/>
  <c r="H24" i="10"/>
  <c r="H33" i="4"/>
  <c r="E25" i="10"/>
  <c r="E14" i="4"/>
  <c r="G25" i="10"/>
  <c r="G14" i="4"/>
  <c r="D26" i="10"/>
  <c r="D78" i="4"/>
  <c r="F26" i="10"/>
  <c r="F78" i="4"/>
  <c r="H26" i="10"/>
  <c r="H78" i="4"/>
  <c r="E28" i="10"/>
  <c r="E32" i="4"/>
  <c r="G28" i="10"/>
  <c r="G32" i="4"/>
  <c r="D30" i="10"/>
  <c r="D93" i="4"/>
  <c r="F30" i="10"/>
  <c r="F93" i="4"/>
  <c r="H30" i="10"/>
  <c r="H93" i="4"/>
  <c r="D31" i="10"/>
  <c r="D17" i="4"/>
  <c r="F31" i="10"/>
  <c r="F17" i="4"/>
  <c r="H31" i="10"/>
  <c r="H17" i="4"/>
  <c r="E32" i="10"/>
  <c r="E97" i="4"/>
  <c r="G32" i="10"/>
  <c r="G97" i="4"/>
  <c r="D33" i="10"/>
  <c r="D50" i="4"/>
  <c r="F33" i="10"/>
  <c r="F50" i="4"/>
  <c r="H33" i="10"/>
  <c r="H50" i="4"/>
  <c r="E100" i="10"/>
  <c r="E100" i="4"/>
  <c r="G100" i="10"/>
  <c r="G100" i="4"/>
  <c r="D35" i="10"/>
  <c r="D9" i="4"/>
  <c r="F35" i="10"/>
  <c r="F9" i="4"/>
  <c r="H35" i="10"/>
  <c r="H9" i="4"/>
  <c r="E36" i="10"/>
  <c r="E92" i="4"/>
  <c r="G36" i="10"/>
  <c r="G92" i="4"/>
  <c r="D38" i="10"/>
  <c r="D41" i="4"/>
  <c r="F38" i="10"/>
  <c r="F41" i="4"/>
  <c r="H38" i="10"/>
  <c r="H41" i="4"/>
  <c r="E39" i="10"/>
  <c r="E80" i="4"/>
  <c r="G39" i="10"/>
  <c r="G80" i="4"/>
  <c r="D42" i="10"/>
  <c r="D98" i="4"/>
  <c r="F42" i="10"/>
  <c r="F98" i="4"/>
  <c r="H42" i="10"/>
  <c r="H98" i="4"/>
  <c r="E101" i="10"/>
  <c r="E101" i="4"/>
  <c r="G101" i="10"/>
  <c r="G101" i="4"/>
  <c r="C101" i="10"/>
  <c r="C101" i="4"/>
  <c r="E43" i="10"/>
  <c r="E29" i="4"/>
  <c r="G43" i="10"/>
  <c r="G29" i="4"/>
  <c r="E44" i="10"/>
  <c r="E53" i="4"/>
  <c r="G44" i="10"/>
  <c r="G53" i="4"/>
  <c r="D45" i="10"/>
  <c r="D55" i="4"/>
  <c r="F45" i="10"/>
  <c r="F55" i="4"/>
  <c r="H45" i="10"/>
  <c r="H55" i="4"/>
  <c r="E46" i="10"/>
  <c r="E54" i="4"/>
  <c r="G46" i="10"/>
  <c r="G54" i="4"/>
  <c r="D47" i="10"/>
  <c r="D24" i="4"/>
  <c r="F47" i="10"/>
  <c r="F24" i="4"/>
  <c r="H47" i="10"/>
  <c r="H24" i="4"/>
  <c r="E48" i="10"/>
  <c r="E89" i="4"/>
  <c r="G48" i="10"/>
  <c r="G89" i="4"/>
  <c r="D49" i="10"/>
  <c r="D58" i="4"/>
  <c r="F49" i="10"/>
  <c r="F58" i="4"/>
  <c r="H49" i="10"/>
  <c r="H58" i="4"/>
  <c r="E50" i="10"/>
  <c r="E35" i="4"/>
  <c r="G50" i="10"/>
  <c r="G35" i="4"/>
  <c r="E51" i="10"/>
  <c r="E95" i="4"/>
  <c r="G51" i="10"/>
  <c r="G95" i="4"/>
  <c r="D53" i="10"/>
  <c r="D21" i="4"/>
  <c r="F53" i="10"/>
  <c r="F21" i="4"/>
  <c r="H53" i="10"/>
  <c r="H21" i="4"/>
  <c r="E54" i="10"/>
  <c r="E75" i="4"/>
  <c r="G54" i="10"/>
  <c r="G75" i="4"/>
  <c r="D55" i="10"/>
  <c r="D36" i="4"/>
  <c r="F55" i="10"/>
  <c r="F36" i="4"/>
  <c r="H55" i="10"/>
  <c r="H36" i="4"/>
  <c r="D59" i="10"/>
  <c r="D81" i="4"/>
  <c r="F59" i="10"/>
  <c r="F81" i="4"/>
  <c r="H59" i="10"/>
  <c r="H81" i="4"/>
  <c r="D61" i="10"/>
  <c r="D43" i="4"/>
  <c r="F61" i="10"/>
  <c r="F43" i="4"/>
  <c r="H61" i="10"/>
  <c r="H43" i="4"/>
  <c r="E66" i="10"/>
  <c r="E70" i="4"/>
  <c r="G66" i="10"/>
  <c r="G70" i="4"/>
  <c r="E68" i="10"/>
  <c r="E64" i="4"/>
  <c r="G68" i="10"/>
  <c r="G64" i="4"/>
  <c r="D69" i="10"/>
  <c r="D19" i="4"/>
  <c r="F69" i="10"/>
  <c r="F19" i="4"/>
  <c r="H69" i="10"/>
  <c r="H19" i="4"/>
  <c r="E70" i="10"/>
  <c r="E5" i="4"/>
  <c r="G70" i="10"/>
  <c r="G5" i="4"/>
  <c r="D75" i="10"/>
  <c r="D82" i="4"/>
  <c r="F75" i="10"/>
  <c r="F82" i="4"/>
  <c r="H75" i="10"/>
  <c r="H82" i="4"/>
  <c r="E76" i="10"/>
  <c r="E27" i="4"/>
  <c r="G76" i="10"/>
  <c r="G27" i="4"/>
  <c r="D78" i="10"/>
  <c r="D79" i="4"/>
  <c r="F78" i="10"/>
  <c r="F79" i="4"/>
  <c r="H78" i="10"/>
  <c r="H79" i="4"/>
  <c r="E81" i="10"/>
  <c r="E10" i="4"/>
  <c r="G81" i="10"/>
  <c r="G10" i="4"/>
  <c r="D82" i="10"/>
  <c r="D26" i="4"/>
  <c r="F82" i="10"/>
  <c r="F26" i="4"/>
  <c r="H82" i="10"/>
  <c r="H26" i="4"/>
  <c r="E83" i="10"/>
  <c r="E34" i="4"/>
  <c r="G83" i="10"/>
  <c r="G34" i="4"/>
  <c r="D84" i="10"/>
  <c r="D30" i="4"/>
  <c r="F84" i="10"/>
  <c r="F30" i="4"/>
  <c r="H84" i="10"/>
  <c r="H30" i="4"/>
  <c r="E85" i="10"/>
  <c r="E40" i="4"/>
  <c r="G85" i="10"/>
  <c r="G40" i="4"/>
  <c r="D87" i="10"/>
  <c r="D38" i="4"/>
  <c r="F87" i="10"/>
  <c r="F38" i="4"/>
  <c r="H87" i="10"/>
  <c r="H38" i="4"/>
  <c r="E90" i="10"/>
  <c r="E8" i="4"/>
  <c r="G90" i="10"/>
  <c r="G8" i="4"/>
  <c r="D91" i="10"/>
  <c r="D12" i="4"/>
  <c r="F91" i="10"/>
  <c r="F12" i="4"/>
  <c r="H91" i="10"/>
  <c r="H12" i="4"/>
  <c r="E92" i="10"/>
  <c r="E90" i="4"/>
  <c r="G92" i="10"/>
  <c r="G90" i="4"/>
  <c r="D97" i="10"/>
  <c r="D46" i="4"/>
  <c r="F97" i="10"/>
  <c r="F46" i="4"/>
  <c r="H97" i="10"/>
  <c r="H46" i="4"/>
  <c r="E17" i="10"/>
  <c r="E77" i="4"/>
  <c r="G17" i="10"/>
  <c r="G77" i="4"/>
  <c r="D73" i="10"/>
  <c r="D47" i="4"/>
  <c r="F73" i="10"/>
  <c r="F47" i="4"/>
  <c r="H73" i="10"/>
  <c r="H47" i="4"/>
  <c r="E7" i="10"/>
  <c r="E72" i="4"/>
  <c r="G7" i="10"/>
  <c r="G72" i="4"/>
  <c r="D65" i="10"/>
  <c r="D88" i="4"/>
  <c r="F65" i="10"/>
  <c r="F88" i="4"/>
  <c r="H65" i="10"/>
  <c r="H88" i="4"/>
  <c r="E98" i="10"/>
  <c r="E67" i="4"/>
  <c r="G98" i="10"/>
  <c r="G67" i="4"/>
  <c r="E41" i="10"/>
  <c r="E69" i="4"/>
  <c r="G41" i="10"/>
  <c r="G69" i="4"/>
  <c r="D40" i="10"/>
  <c r="D52" i="4"/>
  <c r="F40" i="10"/>
  <c r="F52" i="4"/>
  <c r="H40" i="10"/>
  <c r="H52" i="4"/>
  <c r="E72" i="10"/>
  <c r="E91" i="4"/>
  <c r="G72" i="10"/>
  <c r="G91" i="4"/>
  <c r="D95" i="10"/>
  <c r="D73" i="4"/>
  <c r="F95" i="10"/>
  <c r="F73" i="4"/>
  <c r="H95" i="10"/>
  <c r="H73" i="4"/>
  <c r="E58" i="10"/>
  <c r="E76" i="4"/>
  <c r="G58" i="10"/>
  <c r="G76" i="4"/>
  <c r="D67" i="10"/>
  <c r="D7" i="4"/>
  <c r="F67" i="10"/>
  <c r="F7" i="4"/>
  <c r="H67" i="10"/>
  <c r="H7" i="4"/>
  <c r="E52" i="10"/>
  <c r="E18" i="4"/>
  <c r="G52" i="10"/>
  <c r="G18" i="4"/>
  <c r="D79" i="10"/>
  <c r="D42" i="4"/>
  <c r="F79" i="10"/>
  <c r="F42" i="4"/>
  <c r="H79" i="10"/>
  <c r="H42" i="4"/>
  <c r="E56" i="10"/>
  <c r="E66" i="4"/>
  <c r="G56" i="10"/>
  <c r="G66" i="4"/>
  <c r="D88" i="10"/>
  <c r="D94" i="4"/>
  <c r="F88" i="10"/>
  <c r="F94" i="4"/>
  <c r="H88" i="10"/>
  <c r="H94" i="4"/>
  <c r="E64" i="10"/>
  <c r="E68" i="4"/>
  <c r="G64" i="10"/>
  <c r="G68" i="4"/>
  <c r="D34" i="10"/>
  <c r="D13" i="4"/>
  <c r="F34" i="10"/>
  <c r="F13" i="4"/>
  <c r="H34" i="10"/>
  <c r="H13" i="4"/>
  <c r="E21" i="10"/>
  <c r="E59" i="4"/>
  <c r="G21" i="10"/>
  <c r="G59" i="4"/>
  <c r="D63" i="10"/>
  <c r="D85" i="4"/>
  <c r="F63" i="10"/>
  <c r="F85" i="4"/>
  <c r="H63" i="10"/>
  <c r="H85" i="4"/>
  <c r="E10" i="10"/>
  <c r="E60" i="4"/>
  <c r="G10" i="10"/>
  <c r="G60" i="4"/>
  <c r="E74" i="10"/>
  <c r="E22" i="4"/>
  <c r="G74" i="10"/>
  <c r="G22" i="4"/>
  <c r="D71" i="10"/>
  <c r="D23" i="4"/>
  <c r="F71" i="10"/>
  <c r="F23" i="4"/>
  <c r="H71" i="10"/>
  <c r="H23" i="4"/>
  <c r="E57" i="10"/>
  <c r="E11" i="4"/>
  <c r="G57" i="10"/>
  <c r="G11" i="4"/>
  <c r="D16" i="10"/>
  <c r="D44" i="4"/>
  <c r="F16" i="10"/>
  <c r="F44" i="4"/>
  <c r="H16" i="10"/>
  <c r="H44" i="4"/>
  <c r="E18" i="10"/>
  <c r="E45" i="4"/>
  <c r="G18" i="10"/>
  <c r="G45" i="4"/>
  <c r="D80" i="10"/>
  <c r="D83" i="4"/>
  <c r="F80" i="10"/>
  <c r="F83" i="4"/>
  <c r="H80" i="10"/>
  <c r="H83" i="4"/>
  <c r="E86" i="10"/>
  <c r="E65" i="4"/>
  <c r="G86" i="10"/>
  <c r="G65" i="4"/>
  <c r="E60" i="10"/>
  <c r="E56" i="4"/>
  <c r="G60" i="10"/>
  <c r="G56" i="4"/>
  <c r="E96" i="10"/>
  <c r="E96" i="4"/>
  <c r="G96" i="10"/>
  <c r="G96" i="4"/>
  <c r="D29" i="10"/>
  <c r="D71" i="4"/>
  <c r="F29" i="10"/>
  <c r="F71" i="4"/>
  <c r="H29" i="10"/>
  <c r="H71" i="4"/>
  <c r="D89" i="10"/>
  <c r="D84" i="4"/>
  <c r="F89" i="10"/>
  <c r="F84" i="4"/>
  <c r="H89" i="10"/>
  <c r="H84" i="4"/>
  <c r="D37" i="10"/>
  <c r="D86" i="4"/>
  <c r="F37" i="10"/>
  <c r="F86" i="4"/>
  <c r="H37" i="10"/>
  <c r="H86" i="4"/>
  <c r="E77" i="10"/>
  <c r="E61" i="4"/>
  <c r="G77" i="10"/>
  <c r="G61" i="4"/>
  <c r="D27" i="10"/>
  <c r="D31" i="4"/>
  <c r="F27" i="10"/>
  <c r="F31" i="4"/>
  <c r="H27" i="10"/>
  <c r="H31" i="4"/>
  <c r="E8" i="10"/>
  <c r="E87" i="4"/>
  <c r="G8" i="10"/>
  <c r="G87" i="4"/>
  <c r="D93" i="10"/>
  <c r="D62" i="4"/>
  <c r="F93" i="10"/>
  <c r="F62" i="4"/>
  <c r="H93" i="10"/>
  <c r="H62" i="4"/>
  <c r="E94" i="10"/>
  <c r="E63" i="4"/>
  <c r="G94" i="10"/>
  <c r="G63" i="4"/>
  <c r="D62" i="10"/>
  <c r="D74" i="4"/>
  <c r="F62" i="10"/>
  <c r="F74" i="4"/>
  <c r="H62" i="10"/>
  <c r="H74" i="4"/>
  <c r="E102" i="10"/>
  <c r="E102" i="4"/>
  <c r="G102" i="10"/>
  <c r="G102" i="4"/>
  <c r="D103" i="10"/>
  <c r="D103" i="4"/>
  <c r="F103" i="10"/>
  <c r="F103" i="4"/>
  <c r="H103" i="10"/>
  <c r="H103" i="4"/>
  <c r="D5" i="10"/>
  <c r="D20" i="4"/>
  <c r="E5" i="10"/>
  <c r="E20" i="4"/>
  <c r="G5" i="10"/>
  <c r="G20" i="4"/>
  <c r="D6" i="10"/>
  <c r="D57" i="4"/>
  <c r="F6" i="10"/>
  <c r="F57" i="4"/>
  <c r="H6" i="10"/>
  <c r="H57" i="4"/>
  <c r="E9" i="10"/>
  <c r="E25" i="4"/>
  <c r="G9" i="10"/>
  <c r="G25" i="4"/>
  <c r="E11" i="10"/>
  <c r="E28" i="4"/>
  <c r="G11" i="10"/>
  <c r="G28" i="4"/>
  <c r="D13" i="10"/>
  <c r="D51" i="4"/>
  <c r="F13" i="10"/>
  <c r="F51" i="4"/>
  <c r="H13" i="10"/>
  <c r="H51" i="4"/>
  <c r="E12" i="10"/>
  <c r="E39" i="4"/>
  <c r="G12" i="10"/>
  <c r="G39" i="4"/>
  <c r="D99" i="10"/>
  <c r="A100" s="1"/>
  <c r="D99" i="4"/>
  <c r="A100" s="1"/>
  <c r="F99" i="10"/>
  <c r="F99" i="4"/>
  <c r="H99" i="10"/>
  <c r="H99" i="4"/>
  <c r="E14" i="10"/>
  <c r="E49" i="4"/>
  <c r="G14" i="10"/>
  <c r="G49" i="4"/>
  <c r="D15" i="10"/>
  <c r="D48" i="4"/>
  <c r="F15" i="10"/>
  <c r="F48" i="4"/>
  <c r="H15" i="10"/>
  <c r="H48" i="4"/>
  <c r="E19" i="10"/>
  <c r="E15" i="4"/>
  <c r="G19" i="10"/>
  <c r="G15" i="4"/>
  <c r="E20" i="10"/>
  <c r="E37" i="4"/>
  <c r="G20" i="10"/>
  <c r="G37" i="4"/>
  <c r="D22" i="10"/>
  <c r="D16" i="4"/>
  <c r="F22" i="10"/>
  <c r="F16" i="4"/>
  <c r="H22" i="10"/>
  <c r="H16" i="4"/>
  <c r="D23" i="10"/>
  <c r="D6" i="4"/>
  <c r="F23" i="10"/>
  <c r="F6" i="4"/>
  <c r="H23" i="10"/>
  <c r="H6" i="4"/>
  <c r="E24" i="10"/>
  <c r="E33" i="4"/>
  <c r="G24" i="10"/>
  <c r="G33" i="4"/>
  <c r="D25" i="10"/>
  <c r="D14" i="4"/>
  <c r="F25" i="10"/>
  <c r="F14" i="4"/>
  <c r="H25" i="10"/>
  <c r="H14" i="4"/>
  <c r="E26" i="10"/>
  <c r="E78" i="4"/>
  <c r="G26" i="10"/>
  <c r="G78" i="4"/>
  <c r="D28" i="10"/>
  <c r="D32" i="4"/>
  <c r="F28" i="10"/>
  <c r="F32" i="4"/>
  <c r="H28" i="10"/>
  <c r="H32" i="4"/>
  <c r="E30" i="10"/>
  <c r="E93" i="4"/>
  <c r="G30" i="10"/>
  <c r="G93" i="4"/>
  <c r="E31" i="10"/>
  <c r="E17" i="4"/>
  <c r="G31" i="10"/>
  <c r="G17" i="4"/>
  <c r="D32" i="10"/>
  <c r="D97" i="4"/>
  <c r="F32" i="10"/>
  <c r="F97" i="4"/>
  <c r="H32" i="10"/>
  <c r="H97" i="4"/>
  <c r="E33" i="10"/>
  <c r="E50" i="4"/>
  <c r="G33" i="10"/>
  <c r="G50" i="4"/>
  <c r="D100" i="10"/>
  <c r="A101" s="1"/>
  <c r="D100" i="4"/>
  <c r="A101" s="1"/>
  <c r="F100" i="10"/>
  <c r="F100" i="4"/>
  <c r="H100" i="10"/>
  <c r="H100" i="4"/>
  <c r="E35" i="10"/>
  <c r="E9" i="4"/>
  <c r="G35" i="10"/>
  <c r="G9" i="4"/>
  <c r="D36" i="10"/>
  <c r="D92" i="4"/>
  <c r="F36" i="10"/>
  <c r="F92" i="4"/>
  <c r="H36" i="10"/>
  <c r="H92" i="4"/>
  <c r="E38" i="10"/>
  <c r="E41" i="4"/>
  <c r="G38" i="10"/>
  <c r="G41" i="4"/>
  <c r="D39" i="10"/>
  <c r="D80" i="4"/>
  <c r="F39" i="10"/>
  <c r="F80" i="4"/>
  <c r="H39" i="10"/>
  <c r="H80" i="4"/>
  <c r="E42" i="10"/>
  <c r="E98" i="4"/>
  <c r="G42" i="10"/>
  <c r="G98" i="4"/>
  <c r="D101" i="10"/>
  <c r="A102" s="1"/>
  <c r="D101" i="4"/>
  <c r="A102" s="1"/>
  <c r="F101" i="10"/>
  <c r="F101" i="4"/>
  <c r="H101" i="10"/>
  <c r="H101" i="4"/>
  <c r="D43" i="10"/>
  <c r="D29" i="4"/>
  <c r="F43" i="10"/>
  <c r="F29" i="4"/>
  <c r="H43" i="10"/>
  <c r="H29" i="4"/>
  <c r="D44" i="10"/>
  <c r="D53" i="4"/>
  <c r="F44" i="10"/>
  <c r="F53" i="4"/>
  <c r="H44" i="10"/>
  <c r="H53" i="4"/>
  <c r="E45" i="10"/>
  <c r="E55" i="4"/>
  <c r="G45" i="10"/>
  <c r="G55" i="4"/>
  <c r="D46" i="10"/>
  <c r="D54" i="4"/>
  <c r="F46" i="10"/>
  <c r="F54" i="4"/>
  <c r="H46" i="10"/>
  <c r="H54" i="4"/>
  <c r="E47" i="10"/>
  <c r="E24" i="4"/>
  <c r="G47" i="10"/>
  <c r="G24" i="4"/>
  <c r="D48" i="10"/>
  <c r="D89" i="4"/>
  <c r="F48" i="10"/>
  <c r="F89" i="4"/>
  <c r="H48" i="10"/>
  <c r="H89" i="4"/>
  <c r="E49" i="10"/>
  <c r="E58" i="4"/>
  <c r="G49" i="10"/>
  <c r="G58" i="4"/>
  <c r="D50" i="10"/>
  <c r="D35" i="4"/>
  <c r="F50" i="10"/>
  <c r="F35" i="4"/>
  <c r="H50" i="10"/>
  <c r="H35" i="4"/>
  <c r="D51" i="10"/>
  <c r="D95" i="4"/>
  <c r="F51" i="10"/>
  <c r="F95" i="4"/>
  <c r="H51" i="10"/>
  <c r="H95" i="4"/>
  <c r="E53" i="10"/>
  <c r="E21" i="4"/>
  <c r="G53" i="10"/>
  <c r="G21" i="4"/>
  <c r="D54" i="10"/>
  <c r="D75" i="4"/>
  <c r="F54" i="10"/>
  <c r="F75" i="4"/>
  <c r="H54" i="10"/>
  <c r="H75" i="4"/>
  <c r="E55" i="10"/>
  <c r="E36" i="4"/>
  <c r="G55" i="10"/>
  <c r="G36" i="4"/>
  <c r="E59" i="10"/>
  <c r="E81" i="4"/>
  <c r="G59" i="10"/>
  <c r="G81" i="4"/>
  <c r="E61" i="10"/>
  <c r="E43" i="4"/>
  <c r="G61" i="10"/>
  <c r="G43" i="4"/>
  <c r="F17" i="7"/>
  <c r="D17"/>
  <c r="F16"/>
  <c r="D16"/>
  <c r="E15"/>
  <c r="E14"/>
  <c r="F13"/>
  <c r="D13"/>
  <c r="F12"/>
  <c r="D12"/>
  <c r="E11"/>
  <c r="E10"/>
  <c r="F9"/>
  <c r="D9"/>
  <c r="F8"/>
  <c r="D8"/>
  <c r="E7"/>
  <c r="E6"/>
  <c r="F5"/>
  <c r="D5"/>
  <c r="F4"/>
  <c r="D4"/>
  <c r="E17"/>
  <c r="E16"/>
  <c r="F15"/>
  <c r="D15"/>
  <c r="F14"/>
  <c r="D14"/>
  <c r="E13"/>
  <c r="E12"/>
  <c r="F11"/>
  <c r="D11"/>
  <c r="F10"/>
  <c r="D10"/>
  <c r="E9"/>
  <c r="E8"/>
  <c r="F7"/>
  <c r="D7"/>
  <c r="F6"/>
  <c r="D6"/>
  <c r="E5"/>
  <c r="E4"/>
  <c r="D66" i="10"/>
  <c r="D70" i="4"/>
  <c r="F66" i="10"/>
  <c r="F70" i="4"/>
  <c r="H66" i="10"/>
  <c r="H70" i="4"/>
  <c r="D68" i="10"/>
  <c r="D64" i="4"/>
  <c r="F68" i="10"/>
  <c r="F64" i="4"/>
  <c r="H68" i="10"/>
  <c r="H64" i="4"/>
  <c r="E69" i="10"/>
  <c r="E19" i="4"/>
  <c r="G69" i="10"/>
  <c r="G19" i="4"/>
  <c r="D70" i="10"/>
  <c r="D5" i="4"/>
  <c r="F70" i="10"/>
  <c r="F5" i="4"/>
  <c r="H70" i="10"/>
  <c r="H5" i="4"/>
  <c r="E75" i="10"/>
  <c r="E82" i="4"/>
  <c r="G75" i="10"/>
  <c r="G82" i="4"/>
  <c r="D76" i="10"/>
  <c r="D27" i="4"/>
  <c r="F76" i="10"/>
  <c r="F27" i="4"/>
  <c r="H76" i="10"/>
  <c r="H27" i="4"/>
  <c r="E78" i="10"/>
  <c r="E79" i="4"/>
  <c r="G78" i="10"/>
  <c r="G79" i="4"/>
  <c r="D81" i="10"/>
  <c r="D10" i="4"/>
  <c r="F81" i="10"/>
  <c r="F10" i="4"/>
  <c r="H81" i="10"/>
  <c r="H10" i="4"/>
  <c r="E82" i="10"/>
  <c r="E26" i="4"/>
  <c r="G82" i="10"/>
  <c r="G26" i="4"/>
  <c r="D83" i="10"/>
  <c r="D34" i="4"/>
  <c r="F83" i="10"/>
  <c r="F34" i="4"/>
  <c r="H83" i="10"/>
  <c r="H34" i="4"/>
  <c r="E84" i="10"/>
  <c r="E30" i="4"/>
  <c r="G84" i="10"/>
  <c r="G30" i="4"/>
  <c r="D85" i="10"/>
  <c r="D40" i="4"/>
  <c r="F85" i="10"/>
  <c r="F40" i="4"/>
  <c r="H85" i="10"/>
  <c r="H40" i="4"/>
  <c r="E87" i="10"/>
  <c r="E38" i="4"/>
  <c r="G87" i="10"/>
  <c r="G38" i="4"/>
  <c r="D90" i="10"/>
  <c r="D8" i="4"/>
  <c r="F90" i="10"/>
  <c r="F8" i="4"/>
  <c r="H90" i="10"/>
  <c r="H8" i="4"/>
  <c r="E91" i="10"/>
  <c r="E12" i="4"/>
  <c r="G91" i="10"/>
  <c r="G12" i="4"/>
  <c r="D92" i="10"/>
  <c r="D90" i="4"/>
  <c r="F92" i="10"/>
  <c r="F90" i="4"/>
  <c r="H92" i="10"/>
  <c r="H90" i="4"/>
  <c r="E97" i="10"/>
  <c r="E46" i="4"/>
  <c r="G97" i="10"/>
  <c r="G46" i="4"/>
  <c r="D17" i="10"/>
  <c r="D77" i="4"/>
  <c r="F17" i="10"/>
  <c r="F77" i="4"/>
  <c r="H17" i="10"/>
  <c r="H77" i="4"/>
  <c r="E73" i="10"/>
  <c r="E47" i="4"/>
  <c r="G73" i="10"/>
  <c r="G47" i="4"/>
  <c r="D7" i="10"/>
  <c r="D72" i="4"/>
  <c r="F7" i="10"/>
  <c r="F72" i="4"/>
  <c r="H7" i="10"/>
  <c r="H72" i="4"/>
  <c r="E65" i="10"/>
  <c r="E88" i="4"/>
  <c r="G65" i="10"/>
  <c r="G88" i="4"/>
  <c r="D98" i="10"/>
  <c r="D67" i="4"/>
  <c r="F98" i="10"/>
  <c r="F67" i="4"/>
  <c r="H98" i="10"/>
  <c r="H67" i="4"/>
  <c r="D41" i="10"/>
  <c r="D69" i="4"/>
  <c r="F41" i="10"/>
  <c r="F69" i="4"/>
  <c r="H41" i="10"/>
  <c r="H69" i="4"/>
  <c r="E40" i="10"/>
  <c r="E52" i="4"/>
  <c r="G40" i="10"/>
  <c r="G52" i="4"/>
  <c r="D72" i="10"/>
  <c r="D91" i="4"/>
  <c r="F72" i="10"/>
  <c r="F91" i="4"/>
  <c r="H72" i="10"/>
  <c r="H91" i="4"/>
  <c r="E95" i="10"/>
  <c r="E73" i="4"/>
  <c r="G95" i="10"/>
  <c r="G73" i="4"/>
  <c r="D58" i="10"/>
  <c r="D76" i="4"/>
  <c r="F58" i="10"/>
  <c r="F76" i="4"/>
  <c r="H58" i="10"/>
  <c r="H76" i="4"/>
  <c r="E67" i="10"/>
  <c r="E7" i="4"/>
  <c r="G67" i="10"/>
  <c r="G7" i="4"/>
  <c r="D52" i="10"/>
  <c r="D18" i="4"/>
  <c r="F52" i="10"/>
  <c r="F18" i="4"/>
  <c r="H52" i="10"/>
  <c r="H18" i="4"/>
  <c r="E79" i="10"/>
  <c r="E42" i="4"/>
  <c r="G79" i="10"/>
  <c r="G42" i="4"/>
  <c r="D56" i="10"/>
  <c r="D66" i="4"/>
  <c r="F56" i="10"/>
  <c r="F66" i="4"/>
  <c r="H56" i="10"/>
  <c r="H66" i="4"/>
  <c r="E88" i="10"/>
  <c r="E94" i="4"/>
  <c r="G88" i="10"/>
  <c r="G94" i="4"/>
  <c r="D64" i="10"/>
  <c r="D68" i="4"/>
  <c r="F64" i="10"/>
  <c r="F68" i="4"/>
  <c r="H64" i="10"/>
  <c r="H68" i="4"/>
  <c r="E34" i="10"/>
  <c r="E13" i="4"/>
  <c r="G34" i="10"/>
  <c r="G13" i="4"/>
  <c r="D21" i="10"/>
  <c r="D59" i="4"/>
  <c r="F21" i="10"/>
  <c r="F59" i="4"/>
  <c r="H21" i="10"/>
  <c r="H59" i="4"/>
  <c r="E63" i="10"/>
  <c r="E85" i="4"/>
  <c r="G63" i="10"/>
  <c r="G85" i="4"/>
  <c r="D10" i="10"/>
  <c r="D60" i="4"/>
  <c r="F10" i="10"/>
  <c r="F60" i="4"/>
  <c r="H10" i="10"/>
  <c r="H60" i="4"/>
  <c r="D74" i="10"/>
  <c r="D22" i="4"/>
  <c r="F74" i="10"/>
  <c r="F22" i="4"/>
  <c r="H74" i="10"/>
  <c r="H22" i="4"/>
  <c r="E71" i="10"/>
  <c r="E23" i="4"/>
  <c r="G71" i="10"/>
  <c r="G23" i="4"/>
  <c r="D57" i="10"/>
  <c r="D11" i="4"/>
  <c r="F57" i="10"/>
  <c r="F11" i="4"/>
  <c r="H57" i="10"/>
  <c r="H11" i="4"/>
  <c r="E16" i="10"/>
  <c r="E44" i="4"/>
  <c r="G16" i="10"/>
  <c r="G44" i="4"/>
  <c r="D18" i="10"/>
  <c r="D45" i="4"/>
  <c r="F18" i="10"/>
  <c r="F45" i="4"/>
  <c r="H18" i="10"/>
  <c r="H45" i="4"/>
  <c r="E80" i="10"/>
  <c r="E83" i="4"/>
  <c r="G80" i="10"/>
  <c r="G83" i="4"/>
  <c r="D86" i="10"/>
  <c r="D65" i="4"/>
  <c r="F86" i="10"/>
  <c r="F65" i="4"/>
  <c r="H86" i="10"/>
  <c r="H65" i="4"/>
  <c r="D60" i="10"/>
  <c r="D56" i="4"/>
  <c r="F60" i="10"/>
  <c r="F56" i="4"/>
  <c r="H60" i="10"/>
  <c r="H56" i="4"/>
  <c r="D96" i="10"/>
  <c r="D96" i="4"/>
  <c r="F96" i="10"/>
  <c r="F96" i="4"/>
  <c r="H96" i="10"/>
  <c r="H96" i="4"/>
  <c r="E29" i="10"/>
  <c r="E71" i="4"/>
  <c r="G29" i="10"/>
  <c r="G71" i="4"/>
  <c r="E89" i="10"/>
  <c r="E84" i="4"/>
  <c r="G89" i="10"/>
  <c r="G84" i="4"/>
  <c r="E37" i="10"/>
  <c r="E86" i="4"/>
  <c r="G37" i="10"/>
  <c r="G86" i="4"/>
  <c r="D77" i="10"/>
  <c r="D61" i="4"/>
  <c r="F77" i="10"/>
  <c r="F61" i="4"/>
  <c r="H77" i="10"/>
  <c r="H61" i="4"/>
  <c r="E27" i="10"/>
  <c r="E31" i="4"/>
  <c r="G27" i="10"/>
  <c r="G31" i="4"/>
  <c r="D8" i="10"/>
  <c r="D87" i="4"/>
  <c r="F8" i="10"/>
  <c r="F87" i="4"/>
  <c r="H8" i="10"/>
  <c r="H87" i="4"/>
  <c r="E93" i="10"/>
  <c r="E62" i="4"/>
  <c r="G93" i="10"/>
  <c r="G62" i="4"/>
  <c r="D94" i="10"/>
  <c r="D63" i="4"/>
  <c r="F94" i="10"/>
  <c r="F63" i="4"/>
  <c r="H94" i="10"/>
  <c r="H63" i="4"/>
  <c r="E62" i="10"/>
  <c r="E74" i="4"/>
  <c r="G62" i="10"/>
  <c r="G74" i="4"/>
  <c r="D102" i="10"/>
  <c r="A103" s="1"/>
  <c r="D102" i="4"/>
  <c r="A103" s="1"/>
  <c r="F102" i="10"/>
  <c r="F102" i="4"/>
  <c r="H102" i="10"/>
  <c r="H102" i="4"/>
  <c r="E103" i="10"/>
  <c r="E103" i="4"/>
  <c r="G103" i="10"/>
  <c r="G103" i="4"/>
  <c r="F21" i="9"/>
  <c r="D21"/>
  <c r="F20"/>
  <c r="D20"/>
  <c r="F19"/>
  <c r="D19"/>
  <c r="F18"/>
  <c r="D18"/>
  <c r="F17"/>
  <c r="D17"/>
  <c r="F16"/>
  <c r="D16"/>
  <c r="F15"/>
  <c r="D15"/>
  <c r="F14"/>
  <c r="D14"/>
  <c r="F13"/>
  <c r="D13"/>
  <c r="F12"/>
  <c r="D12"/>
  <c r="F11"/>
  <c r="D11"/>
  <c r="F10"/>
  <c r="D10"/>
  <c r="F9"/>
  <c r="D9"/>
  <c r="F8"/>
  <c r="D8"/>
  <c r="F7"/>
  <c r="D7"/>
  <c r="F6"/>
  <c r="D6"/>
  <c r="F5"/>
  <c r="D5"/>
  <c r="E4"/>
  <c r="E7"/>
  <c r="E6"/>
  <c r="E5"/>
  <c r="F4"/>
  <c r="K21"/>
  <c r="E21"/>
  <c r="K20"/>
  <c r="G20" s="1"/>
  <c r="E20"/>
  <c r="K19"/>
  <c r="E19"/>
  <c r="K18"/>
  <c r="G18" s="1"/>
  <c r="E18"/>
  <c r="K17"/>
  <c r="E17"/>
  <c r="K16"/>
  <c r="G16" s="1"/>
  <c r="E16"/>
  <c r="K15"/>
  <c r="E15"/>
  <c r="K14"/>
  <c r="G14" s="1"/>
  <c r="E14"/>
  <c r="K13"/>
  <c r="E13"/>
  <c r="K12"/>
  <c r="G12" s="1"/>
  <c r="E12"/>
  <c r="K11"/>
  <c r="E11"/>
  <c r="K10"/>
  <c r="G10" s="1"/>
  <c r="E10"/>
  <c r="K9"/>
  <c r="E9"/>
  <c r="K8"/>
  <c r="G8" s="1"/>
  <c r="E8"/>
  <c r="K7"/>
  <c r="K6"/>
  <c r="K5"/>
  <c r="K4"/>
  <c r="D4"/>
  <c r="K21" i="7"/>
  <c r="K19"/>
  <c r="K17"/>
  <c r="K15"/>
  <c r="K13"/>
  <c r="K11"/>
  <c r="K9"/>
  <c r="K7"/>
  <c r="K5"/>
  <c r="K4"/>
  <c r="G4" s="1"/>
  <c r="K20"/>
  <c r="K18"/>
  <c r="K16"/>
  <c r="G16" s="1"/>
  <c r="K14"/>
  <c r="G14" s="1"/>
  <c r="K12"/>
  <c r="G12" s="1"/>
  <c r="K10"/>
  <c r="K8"/>
  <c r="G8" s="1"/>
  <c r="K6"/>
  <c r="G6" s="1"/>
  <c r="A6" i="4"/>
  <c r="L5" i="2"/>
  <c r="A1" i="6"/>
  <c r="B2" i="7"/>
  <c r="A3" i="4"/>
  <c r="B1" i="7"/>
  <c r="H11" i="6"/>
  <c r="A3" i="2"/>
  <c r="A1" i="1"/>
  <c r="G10" i="7" l="1"/>
  <c r="A6" i="10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G4" i="9"/>
  <c r="G6"/>
  <c r="A7" i="4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6" i="2"/>
  <c r="A152" i="1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4"/>
  <c r="A140" i="2"/>
  <c r="A138"/>
  <c r="A136"/>
  <c r="A134"/>
  <c r="A132"/>
  <c r="A130"/>
  <c r="A128"/>
  <c r="A126"/>
  <c r="A124"/>
  <c r="A122"/>
  <c r="A120"/>
  <c r="A118"/>
  <c r="A116"/>
  <c r="S41" i="1"/>
  <c r="H41" s="1"/>
  <c r="S8"/>
  <c r="H8" s="1"/>
  <c r="S5"/>
  <c r="H5" s="1"/>
  <c r="G59" i="2" s="1"/>
  <c r="S7" i="1"/>
  <c r="H7" s="1"/>
  <c r="S4"/>
  <c r="H4" s="1"/>
  <c r="S3"/>
  <c r="S9"/>
  <c r="H9" s="1"/>
  <c r="S10"/>
  <c r="H10" s="1"/>
  <c r="S11"/>
  <c r="H11" s="1"/>
  <c r="S12"/>
  <c r="H12" s="1"/>
  <c r="G49" i="2" s="1"/>
  <c r="S13" i="1"/>
  <c r="H13" s="1"/>
  <c r="S14"/>
  <c r="H14" s="1"/>
  <c r="G79" i="2" s="1"/>
  <c r="S15" i="1"/>
  <c r="H15" s="1"/>
  <c r="S16"/>
  <c r="H16" s="1"/>
  <c r="S17"/>
  <c r="H17" s="1"/>
  <c r="S18"/>
  <c r="H18" s="1"/>
  <c r="S19"/>
  <c r="H19" s="1"/>
  <c r="S20"/>
  <c r="H20" s="1"/>
  <c r="G18" i="2" s="1"/>
  <c r="S21" i="1"/>
  <c r="H21" s="1"/>
  <c r="S22"/>
  <c r="H22" s="1"/>
  <c r="S23"/>
  <c r="H23" s="1"/>
  <c r="S24"/>
  <c r="H24" s="1"/>
  <c r="S25"/>
  <c r="H25" s="1"/>
  <c r="S26"/>
  <c r="H26" s="1"/>
  <c r="S27"/>
  <c r="H27" s="1"/>
  <c r="S28"/>
  <c r="H28" s="1"/>
  <c r="S29"/>
  <c r="H29" s="1"/>
  <c r="S30"/>
  <c r="H30" s="1"/>
  <c r="S31"/>
  <c r="H31" s="1"/>
  <c r="G38" i="2" s="1"/>
  <c r="S32" i="1"/>
  <c r="H32" s="1"/>
  <c r="S33"/>
  <c r="H33" s="1"/>
  <c r="S34"/>
  <c r="H34" s="1"/>
  <c r="S35"/>
  <c r="H35" s="1"/>
  <c r="S36"/>
  <c r="H36" s="1"/>
  <c r="S37"/>
  <c r="H37" s="1"/>
  <c r="S38"/>
  <c r="H38" s="1"/>
  <c r="G35" i="2" s="1"/>
  <c r="S39" i="1"/>
  <c r="H39" s="1"/>
  <c r="S40"/>
  <c r="H40" s="1"/>
  <c r="S42"/>
  <c r="H42" s="1"/>
  <c r="G37" i="2" s="1"/>
  <c r="S43" i="1"/>
  <c r="H43" s="1"/>
  <c r="G52" i="2" s="1"/>
  <c r="S44" i="1"/>
  <c r="H44" s="1"/>
  <c r="S45"/>
  <c r="H45" s="1"/>
  <c r="G73" i="2" s="1"/>
  <c r="S46" i="1"/>
  <c r="H46" s="1"/>
  <c r="S47"/>
  <c r="H47" s="1"/>
  <c r="S48"/>
  <c r="H48" s="1"/>
  <c r="S49"/>
  <c r="H49" s="1"/>
  <c r="S50"/>
  <c r="H50" s="1"/>
  <c r="S51"/>
  <c r="H51" s="1"/>
  <c r="S52"/>
  <c r="H52" s="1"/>
  <c r="S53"/>
  <c r="H53" s="1"/>
  <c r="S54"/>
  <c r="H54" s="1"/>
  <c r="S55"/>
  <c r="H55" s="1"/>
  <c r="S56"/>
  <c r="H56" s="1"/>
  <c r="S57"/>
  <c r="H57" s="1"/>
  <c r="S58"/>
  <c r="H58" s="1"/>
  <c r="S59"/>
  <c r="H59" s="1"/>
  <c r="S60"/>
  <c r="H60" s="1"/>
  <c r="S61"/>
  <c r="H61" s="1"/>
  <c r="S62"/>
  <c r="H62" s="1"/>
  <c r="S63"/>
  <c r="H63" s="1"/>
  <c r="S64"/>
  <c r="H64" s="1"/>
  <c r="S65"/>
  <c r="H65" s="1"/>
  <c r="S66"/>
  <c r="H66" s="1"/>
  <c r="G10" i="2" s="1"/>
  <c r="S67" i="1"/>
  <c r="H67" s="1"/>
  <c r="S68"/>
  <c r="H68" s="1"/>
  <c r="S69"/>
  <c r="H69" s="1"/>
  <c r="S70"/>
  <c r="H70" s="1"/>
  <c r="S71"/>
  <c r="H71" s="1"/>
  <c r="S72"/>
  <c r="H72" s="1"/>
  <c r="S73"/>
  <c r="H73" s="1"/>
  <c r="S74"/>
  <c r="H74" s="1"/>
  <c r="S75"/>
  <c r="H75" s="1"/>
  <c r="S76"/>
  <c r="H76" s="1"/>
  <c r="S77"/>
  <c r="H77" s="1"/>
  <c r="S78"/>
  <c r="H78" s="1"/>
  <c r="S79"/>
  <c r="H79" s="1"/>
  <c r="S80"/>
  <c r="H80" s="1"/>
  <c r="S81"/>
  <c r="H81" s="1"/>
  <c r="G46" i="2" s="1"/>
  <c r="S82" i="1"/>
  <c r="H82" s="1"/>
  <c r="S83"/>
  <c r="H83" s="1"/>
  <c r="S84"/>
  <c r="H84" s="1"/>
  <c r="S85"/>
  <c r="H85" s="1"/>
  <c r="S86"/>
  <c r="H86" s="1"/>
  <c r="G63" i="2" s="1"/>
  <c r="S87" i="1"/>
  <c r="H87" s="1"/>
  <c r="S88"/>
  <c r="H88" s="1"/>
  <c r="G65" i="2" s="1"/>
  <c r="S89" i="1"/>
  <c r="H89" s="1"/>
  <c r="G66" i="2" s="1"/>
  <c r="S90" i="1"/>
  <c r="H90" s="1"/>
  <c r="S91"/>
  <c r="H91" s="1"/>
  <c r="G75" i="2" s="1"/>
  <c r="S92" i="1"/>
  <c r="H92" s="1"/>
  <c r="G76" i="2" s="1"/>
  <c r="S93" i="1"/>
  <c r="H93" s="1"/>
  <c r="S94"/>
  <c r="H94" s="1"/>
  <c r="S95"/>
  <c r="H95" s="1"/>
  <c r="S96"/>
  <c r="H96" s="1"/>
  <c r="S97"/>
  <c r="H97" s="1"/>
  <c r="S98"/>
  <c r="H98" s="1"/>
  <c r="S99"/>
  <c r="H99" s="1"/>
  <c r="S100"/>
  <c r="H100" s="1"/>
  <c r="S101"/>
  <c r="H101" s="1"/>
  <c r="S102"/>
  <c r="H102" s="1"/>
  <c r="S103"/>
  <c r="H103" s="1"/>
  <c r="S104"/>
  <c r="H104" s="1"/>
  <c r="S105"/>
  <c r="H105" s="1"/>
  <c r="S106"/>
  <c r="H106" s="1"/>
  <c r="S107"/>
  <c r="H107" s="1"/>
  <c r="S108"/>
  <c r="H108" s="1"/>
  <c r="S109"/>
  <c r="H109" s="1"/>
  <c r="S110"/>
  <c r="H110" s="1"/>
  <c r="S111"/>
  <c r="H111" s="1"/>
  <c r="S112"/>
  <c r="H112" s="1"/>
  <c r="S113"/>
  <c r="H113" s="1"/>
  <c r="S114"/>
  <c r="H114" s="1"/>
  <c r="S115"/>
  <c r="H115" s="1"/>
  <c r="S116"/>
  <c r="H116" s="1"/>
  <c r="S117"/>
  <c r="H117" s="1"/>
  <c r="S118"/>
  <c r="H118" s="1"/>
  <c r="S119"/>
  <c r="H119" s="1"/>
  <c r="S120"/>
  <c r="H120" s="1"/>
  <c r="S121"/>
  <c r="H121" s="1"/>
  <c r="S122"/>
  <c r="H122" s="1"/>
  <c r="S123"/>
  <c r="H123" s="1"/>
  <c r="S124"/>
  <c r="H124" s="1"/>
  <c r="S125"/>
  <c r="H125" s="1"/>
  <c r="S126"/>
  <c r="H126" s="1"/>
  <c r="S127"/>
  <c r="H127" s="1"/>
  <c r="S128"/>
  <c r="H128" s="1"/>
  <c r="S129"/>
  <c r="H129" s="1"/>
  <c r="S130"/>
  <c r="H130" s="1"/>
  <c r="S131"/>
  <c r="H131" s="1"/>
  <c r="S132"/>
  <c r="H132" s="1"/>
  <c r="S133"/>
  <c r="H133" s="1"/>
  <c r="S134"/>
  <c r="H134" s="1"/>
  <c r="S135"/>
  <c r="H135" s="1"/>
  <c r="S136"/>
  <c r="H136" s="1"/>
  <c r="S137"/>
  <c r="H137" s="1"/>
  <c r="S138"/>
  <c r="H138" s="1"/>
  <c r="S139"/>
  <c r="H139" s="1"/>
  <c r="S140"/>
  <c r="H140" s="1"/>
  <c r="S141"/>
  <c r="H141" s="1"/>
  <c r="S142"/>
  <c r="H142" s="1"/>
  <c r="S143"/>
  <c r="H143" s="1"/>
  <c r="S144"/>
  <c r="H144" s="1"/>
  <c r="S145"/>
  <c r="H145" s="1"/>
  <c r="S146"/>
  <c r="H146" s="1"/>
  <c r="S147"/>
  <c r="H147" s="1"/>
  <c r="S148"/>
  <c r="H148" s="1"/>
  <c r="S149"/>
  <c r="H149" s="1"/>
  <c r="S150"/>
  <c r="H150" s="1"/>
  <c r="S151"/>
  <c r="H151" s="1"/>
  <c r="S152"/>
  <c r="H152" s="1"/>
  <c r="S6"/>
  <c r="H6" s="1"/>
  <c r="C60" i="10" l="1"/>
  <c r="C56" i="4"/>
  <c r="C10" i="10"/>
  <c r="C60" i="4"/>
  <c r="C66" i="10"/>
  <c r="C70" i="4"/>
  <c r="C30" i="10"/>
  <c r="C93" i="4"/>
  <c r="C19" i="10"/>
  <c r="C15" i="4"/>
  <c r="C89" i="10"/>
  <c r="C84" i="4"/>
  <c r="C86" i="10"/>
  <c r="C65" i="4"/>
  <c r="C43" i="10"/>
  <c r="C29" i="4"/>
  <c r="C29" i="10"/>
  <c r="C71" i="4"/>
  <c r="C59" i="10"/>
  <c r="C81" i="4"/>
  <c r="C50" i="10"/>
  <c r="C35" i="4"/>
  <c r="C22" i="10"/>
  <c r="C16" i="4"/>
  <c r="C98" i="10"/>
  <c r="C67" i="4"/>
  <c r="C55" i="10"/>
  <c r="C36" i="4"/>
  <c r="C9" i="10"/>
  <c r="C25" i="4"/>
  <c r="C18" i="10"/>
  <c r="C45" i="4"/>
  <c r="G47" i="2"/>
  <c r="H3" i="1"/>
  <c r="G114" i="2"/>
  <c r="A5" i="1"/>
  <c r="G71" i="2"/>
  <c r="A115"/>
  <c r="A117"/>
  <c r="A119"/>
  <c r="A121"/>
  <c r="A123"/>
  <c r="A125"/>
  <c r="A127"/>
  <c r="A129"/>
  <c r="A131"/>
  <c r="A133"/>
  <c r="A135"/>
  <c r="A137"/>
  <c r="A139"/>
  <c r="A14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C6" i="10" l="1"/>
  <c r="C57" i="4"/>
  <c r="C5" i="10"/>
  <c r="C20" i="4"/>
  <c r="A6" i="1"/>
  <c r="A7" l="1"/>
  <c r="G28" i="2"/>
  <c r="C11" i="10" l="1"/>
  <c r="C28" i="4"/>
  <c r="A8" i="1"/>
  <c r="G68" i="2"/>
  <c r="C13" i="10" l="1"/>
  <c r="C51" i="4"/>
  <c r="A9" i="1"/>
  <c r="G67" i="2"/>
  <c r="C12" i="10" l="1"/>
  <c r="C39" i="4"/>
  <c r="A10" i="1"/>
  <c r="G99" i="2"/>
  <c r="C99" i="10" l="1"/>
  <c r="C99" i="4"/>
  <c r="A11" i="1"/>
  <c r="G62" i="2"/>
  <c r="C14" i="10" l="1"/>
  <c r="C49" i="4"/>
  <c r="A12" i="1"/>
  <c r="G55" i="2"/>
  <c r="C15" i="10" l="1"/>
  <c r="C48" i="4"/>
  <c r="A13" i="1"/>
  <c r="G14" i="2" s="1"/>
  <c r="C20" i="10" l="1"/>
  <c r="C37" i="4"/>
  <c r="A14" i="1"/>
  <c r="A15" l="1"/>
  <c r="G15" i="2" s="1"/>
  <c r="C23" i="10" l="1"/>
  <c r="C6" i="4"/>
  <c r="A16" i="1"/>
  <c r="G91" i="2" s="1"/>
  <c r="C24" i="10" l="1"/>
  <c r="C33" i="4"/>
  <c r="A17" i="1"/>
  <c r="G74" i="2"/>
  <c r="C25" i="10" l="1"/>
  <c r="C14" i="4"/>
  <c r="A18" i="1"/>
  <c r="G44" i="2" s="1"/>
  <c r="C26" i="10" l="1"/>
  <c r="C78" i="4"/>
  <c r="A19" i="1"/>
  <c r="G87" i="2" s="1"/>
  <c r="C28" i="10" l="1"/>
  <c r="C32" i="4"/>
  <c r="A20" i="1"/>
  <c r="A21" l="1"/>
  <c r="G41" i="2" s="1"/>
  <c r="C31" i="10" l="1"/>
  <c r="C17" i="4"/>
  <c r="A22" i="1"/>
  <c r="G23" i="2" s="1"/>
  <c r="C32" i="10" l="1"/>
  <c r="C97" i="4"/>
  <c r="A23" i="1"/>
  <c r="G57" i="2" s="1"/>
  <c r="C33" i="10" l="1"/>
  <c r="C50" i="4"/>
  <c r="A24" i="1"/>
  <c r="G100" i="2" s="1"/>
  <c r="C100" i="10" l="1"/>
  <c r="C100" i="4"/>
  <c r="A25" i="1"/>
  <c r="G9" i="2" s="1"/>
  <c r="C35" i="10" l="1"/>
  <c r="C9" i="4"/>
  <c r="A26" i="1"/>
  <c r="G77" i="2" s="1"/>
  <c r="C36" i="10" l="1"/>
  <c r="C92" i="4"/>
  <c r="A27" i="1"/>
  <c r="G54" i="2" l="1"/>
  <c r="A28" i="1"/>
  <c r="C38" i="10" l="1"/>
  <c r="C41" i="4"/>
  <c r="A29" i="1"/>
  <c r="G69" i="2" l="1"/>
  <c r="A30" i="1"/>
  <c r="C42" i="10" l="1"/>
  <c r="C98" i="4"/>
  <c r="A31" i="1"/>
  <c r="A32" l="1"/>
  <c r="G80" i="2" l="1"/>
  <c r="A33" i="1"/>
  <c r="C44" i="10" l="1"/>
  <c r="C53" i="4"/>
  <c r="G53" i="2"/>
  <c r="A34" i="1"/>
  <c r="C45" i="10" l="1"/>
  <c r="C55" i="4"/>
  <c r="G11" i="2"/>
  <c r="A35" i="1"/>
  <c r="C46" i="10" l="1"/>
  <c r="C54" i="4"/>
  <c r="G89" i="2"/>
  <c r="A36" i="1"/>
  <c r="C47" i="10" l="1"/>
  <c r="C24" i="4"/>
  <c r="G93" i="2"/>
  <c r="A37" i="1"/>
  <c r="C48" i="10" l="1"/>
  <c r="C89" i="4"/>
  <c r="G78" i="2"/>
  <c r="A38" i="1"/>
  <c r="C49" i="10" l="1"/>
  <c r="C58" i="4"/>
  <c r="A39" i="1"/>
  <c r="G36" i="2" l="1"/>
  <c r="A40" i="1"/>
  <c r="C51" i="10" l="1"/>
  <c r="C95" i="4"/>
  <c r="G86" i="2"/>
  <c r="A41" i="1"/>
  <c r="C53" i="10" l="1"/>
  <c r="C21" i="4"/>
  <c r="G17" i="2"/>
  <c r="A42" i="1"/>
  <c r="C54" i="10" l="1"/>
  <c r="C75" i="4"/>
  <c r="A43" i="1"/>
  <c r="A44" l="1"/>
  <c r="G31" i="2" l="1"/>
  <c r="A45" i="1"/>
  <c r="C61" i="10" l="1"/>
  <c r="C43" i="4"/>
  <c r="A46" i="1"/>
  <c r="G70" i="2" l="1"/>
  <c r="A47" i="1"/>
  <c r="C68" i="10" l="1"/>
  <c r="C64" i="4"/>
  <c r="G51" i="2"/>
  <c r="A48" i="1"/>
  <c r="C69" i="10" l="1"/>
  <c r="C19" i="4"/>
  <c r="G98" i="2"/>
  <c r="A49" i="1"/>
  <c r="C70" i="10" l="1"/>
  <c r="C5" i="4"/>
  <c r="G97" i="2"/>
  <c r="A50" i="1"/>
  <c r="C75" i="10" l="1"/>
  <c r="C82" i="4"/>
  <c r="G83" i="2"/>
  <c r="G22"/>
  <c r="A51" i="1"/>
  <c r="G96" i="2" s="1"/>
  <c r="C78" i="10" l="1"/>
  <c r="C79" i="4"/>
  <c r="C83" i="10"/>
  <c r="C34" i="4"/>
  <c r="C76" i="10"/>
  <c r="C27" i="4"/>
  <c r="A52" i="1"/>
  <c r="G39" i="2" l="1"/>
  <c r="A53" i="1"/>
  <c r="A54" s="1"/>
  <c r="C81" i="10" l="1"/>
  <c r="C10" i="4"/>
  <c r="G56" i="2"/>
  <c r="A55" i="1"/>
  <c r="C82" i="10" l="1"/>
  <c r="C26" i="4"/>
  <c r="A56" i="1"/>
  <c r="G95" i="2" l="1"/>
  <c r="A57" i="1"/>
  <c r="C85" i="10" l="1"/>
  <c r="C40" i="4"/>
  <c r="G43" i="2"/>
  <c r="A58" i="1"/>
  <c r="C87" i="10" l="1"/>
  <c r="C38" i="4"/>
  <c r="G12" i="2"/>
  <c r="A59" i="1"/>
  <c r="C90" i="10" l="1"/>
  <c r="C8" i="4"/>
  <c r="G24" i="2"/>
  <c r="A60" i="1"/>
  <c r="C91" i="10" l="1"/>
  <c r="C12" i="4"/>
  <c r="G16" i="2"/>
  <c r="A61" i="1"/>
  <c r="C92" i="10" l="1"/>
  <c r="C90" i="4"/>
  <c r="G13" i="2"/>
  <c r="A62" i="1"/>
  <c r="C97" i="10" l="1"/>
  <c r="C46" i="4"/>
  <c r="G7" i="2"/>
  <c r="A63" i="1"/>
  <c r="C17" i="10" l="1"/>
  <c r="C77" i="4"/>
  <c r="G6" i="2"/>
  <c r="A64" i="1"/>
  <c r="C73" i="10" l="1"/>
  <c r="C47" i="4"/>
  <c r="G5" i="2"/>
  <c r="A65" i="1"/>
  <c r="C7" i="10" l="1"/>
  <c r="C72" i="4"/>
  <c r="G8" i="2"/>
  <c r="A66" i="1"/>
  <c r="C65" i="10" l="1"/>
  <c r="C88" i="4"/>
  <c r="A67" i="1"/>
  <c r="G19" i="2" l="1"/>
  <c r="A68" i="1"/>
  <c r="C41" i="10" l="1"/>
  <c r="C69" i="4"/>
  <c r="G20" i="2"/>
  <c r="A69" i="1"/>
  <c r="C40" i="10" l="1"/>
  <c r="C52" i="4"/>
  <c r="G21" i="2"/>
  <c r="A70" i="1"/>
  <c r="C72" i="10" l="1"/>
  <c r="C91" i="4"/>
  <c r="G25" i="2"/>
  <c r="A71" i="1"/>
  <c r="C95" i="10" l="1"/>
  <c r="C73" i="4"/>
  <c r="G26" i="2"/>
  <c r="A72" i="1"/>
  <c r="C58" i="10" l="1"/>
  <c r="C76" i="4"/>
  <c r="G27" i="2"/>
  <c r="A73" i="1"/>
  <c r="C67" i="10" l="1"/>
  <c r="C7" i="4"/>
  <c r="G29" i="2"/>
  <c r="A74" i="1"/>
  <c r="C52" i="10" l="1"/>
  <c r="C18" i="4"/>
  <c r="G30" i="2"/>
  <c r="A75" i="1"/>
  <c r="C79" i="10" l="1"/>
  <c r="C42" i="4"/>
  <c r="G32" i="2"/>
  <c r="A76" i="1"/>
  <c r="C56" i="10" l="1"/>
  <c r="C66" i="4"/>
  <c r="G33" i="2"/>
  <c r="A77" i="1"/>
  <c r="C88" i="10" l="1"/>
  <c r="C94" i="4"/>
  <c r="G34" i="2"/>
  <c r="A78" i="1"/>
  <c r="C64" i="10" l="1"/>
  <c r="C68" i="4"/>
  <c r="G40" i="2"/>
  <c r="A79" i="1"/>
  <c r="C34" i="10" l="1"/>
  <c r="C13" i="4"/>
  <c r="G42" i="2"/>
  <c r="A80" i="1"/>
  <c r="C21" i="10" l="1"/>
  <c r="C59" i="4"/>
  <c r="G45" i="2"/>
  <c r="A81" i="1"/>
  <c r="C63" i="10" l="1"/>
  <c r="C85" i="4"/>
  <c r="A82" i="1"/>
  <c r="G48" i="2" l="1"/>
  <c r="A83" i="1"/>
  <c r="C74" i="10" l="1"/>
  <c r="C22" i="4"/>
  <c r="G50" i="2"/>
  <c r="A84" i="1"/>
  <c r="G61" i="2"/>
  <c r="C71" i="10" l="1"/>
  <c r="C23" i="4"/>
  <c r="C84" i="10"/>
  <c r="C30" i="4"/>
  <c r="A85" i="1"/>
  <c r="G58" i="2"/>
  <c r="G94"/>
  <c r="C57" i="10" l="1"/>
  <c r="C11" i="4"/>
  <c r="C39" i="10"/>
  <c r="C80" i="4"/>
  <c r="A86" i="1"/>
  <c r="G60" i="2"/>
  <c r="C16" i="10" l="1"/>
  <c r="C44" i="4"/>
  <c r="A87" i="1"/>
  <c r="A88" l="1"/>
  <c r="G64" i="2"/>
  <c r="C80" i="10" l="1"/>
  <c r="C83" i="4"/>
  <c r="A89" i="1"/>
  <c r="A90" l="1"/>
  <c r="A91" l="1"/>
  <c r="G72" i="2"/>
  <c r="C96" i="10" l="1"/>
  <c r="C96" i="4"/>
  <c r="A92" i="1"/>
  <c r="A93" l="1"/>
  <c r="A94" l="1"/>
  <c r="G81" i="2"/>
  <c r="C37" i="10" l="1"/>
  <c r="C86" i="4"/>
  <c r="A95" i="1"/>
  <c r="G82" i="2"/>
  <c r="C77" i="10" l="1"/>
  <c r="C61" i="4"/>
  <c r="A96" i="1"/>
  <c r="G84" i="2"/>
  <c r="C27" i="10" l="1"/>
  <c r="C31" i="4"/>
  <c r="A97" i="1"/>
  <c r="G85" i="2"/>
  <c r="C8" i="10" l="1"/>
  <c r="C87" i="4"/>
  <c r="A98" i="1"/>
  <c r="G88" i="2"/>
  <c r="C93" i="10" l="1"/>
  <c r="C62" i="4"/>
  <c r="G90" i="2"/>
  <c r="A99" i="1"/>
  <c r="A22" i="4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C94" i="10" l="1"/>
  <c r="C63" i="4"/>
  <c r="A100" i="1"/>
  <c r="G92" i="2"/>
  <c r="C62" i="10" l="1"/>
  <c r="C74" i="4"/>
  <c r="A101" i="1"/>
  <c r="G102" i="2"/>
  <c r="C102" i="10" l="1"/>
  <c r="C102" i="4"/>
  <c r="A102" i="1"/>
  <c r="G103" i="2"/>
  <c r="C103" i="10" l="1"/>
  <c r="C103" i="4"/>
  <c r="A103" i="1"/>
  <c r="G104" i="2"/>
  <c r="A104" i="1" l="1"/>
  <c r="G105" i="2"/>
  <c r="A105" i="1" l="1"/>
  <c r="G106" i="2"/>
  <c r="A106" i="1" l="1"/>
  <c r="G107" i="2"/>
  <c r="A107" i="1" l="1"/>
  <c r="G108" i="2"/>
  <c r="A108" i="1" l="1"/>
  <c r="G109" i="2"/>
  <c r="A109" i="1" l="1"/>
  <c r="G110" i="2"/>
  <c r="A110" i="1" l="1"/>
  <c r="G112" i="2"/>
  <c r="A111" i="1" l="1"/>
  <c r="G113" i="2" s="1"/>
  <c r="G111"/>
  <c r="J7" l="1"/>
  <c r="J10"/>
  <c r="J9"/>
  <c r="J5"/>
  <c r="J6"/>
  <c r="J8"/>
  <c r="J12"/>
  <c r="J11"/>
</calcChain>
</file>

<file path=xl/sharedStrings.xml><?xml version="1.0" encoding="utf-8"?>
<sst xmlns="http://schemas.openxmlformats.org/spreadsheetml/2006/main" count="440" uniqueCount="270">
  <si>
    <t>Jméno</t>
  </si>
  <si>
    <t>Narození</t>
  </si>
  <si>
    <t>Pohlaví</t>
  </si>
  <si>
    <t>Kategorie</t>
  </si>
  <si>
    <t>Oddíl / Bydliště</t>
  </si>
  <si>
    <t>Adresa (e-mail)</t>
  </si>
  <si>
    <t>Příjmení</t>
  </si>
  <si>
    <t>Startovní číslo</t>
  </si>
  <si>
    <t>Čas</t>
  </si>
  <si>
    <t>Výsledný čas</t>
  </si>
  <si>
    <t>Pořadí</t>
  </si>
  <si>
    <t>Celkové pořadí</t>
  </si>
  <si>
    <t>Pořadí v kategorii</t>
  </si>
  <si>
    <t>Rok nastavit v buňce O2</t>
  </si>
  <si>
    <t>,</t>
  </si>
  <si>
    <t>číslo</t>
  </si>
  <si>
    <t>čas</t>
  </si>
  <si>
    <t>5. km</t>
  </si>
  <si>
    <t>10. km</t>
  </si>
  <si>
    <t>16. km</t>
  </si>
  <si>
    <t>25. km</t>
  </si>
  <si>
    <t>Počet přihlášených v jednotlivých kategoriích</t>
  </si>
  <si>
    <t>Celkem startujících</t>
  </si>
  <si>
    <r>
      <t xml:space="preserve">
Poté, co jsou dopsány časy VŠECH běžců, stisknout tlačítko </t>
    </r>
    <r>
      <rPr>
        <b/>
        <i/>
        <sz val="10"/>
        <color rgb="FF0000FF"/>
        <rFont val="Arial"/>
        <family val="2"/>
        <charset val="238"/>
      </rPr>
      <t xml:space="preserve">1.řazení </t>
    </r>
    <r>
      <rPr>
        <b/>
        <i/>
        <sz val="10"/>
        <color rgb="FFFF0000"/>
        <rFont val="Arial"/>
        <family val="2"/>
        <charset val="238"/>
      </rPr>
      <t xml:space="preserve">
</t>
    </r>
    <r>
      <rPr>
        <sz val="10"/>
        <rFont val="Arial"/>
        <family val="2"/>
        <charset val="238"/>
      </rPr>
      <t xml:space="preserve">Ve sloupci B (Pořadí v kategorii) vytvořit posloupnou číselnou řadu pro každou kategorii a poté stisknout tlačítko </t>
    </r>
    <r>
      <rPr>
        <b/>
        <i/>
        <sz val="10"/>
        <color rgb="FF0000FF"/>
        <rFont val="Arial"/>
        <family val="2"/>
        <charset val="238"/>
      </rPr>
      <t>2.řazení</t>
    </r>
    <r>
      <rPr>
        <b/>
        <i/>
        <sz val="10"/>
        <color rgb="FF00B050"/>
        <rFont val="Arial"/>
        <family val="2"/>
        <charset val="238"/>
      </rPr>
      <t xml:space="preserve">
                      </t>
    </r>
    <r>
      <rPr>
        <b/>
        <sz val="20"/>
        <color rgb="FFFF0000"/>
        <rFont val="Arial"/>
        <family val="2"/>
        <charset val="238"/>
      </rPr>
      <t>!!! POZOR!!!</t>
    </r>
    <r>
      <rPr>
        <sz val="10"/>
        <rFont val="Arial"/>
        <family val="2"/>
        <charset val="238"/>
      </rPr>
      <t xml:space="preserve">
               </t>
    </r>
    <r>
      <rPr>
        <sz val="12"/>
        <color rgb="FFFF0000"/>
        <rFont val="Arial"/>
        <family val="2"/>
        <charset val="238"/>
      </rPr>
      <t>Použití tlačítek je nevratný krok!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</si>
  <si>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</si>
  <si>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</si>
  <si>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</si>
  <si>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</si>
  <si>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</si>
  <si>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</si>
  <si>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</si>
  <si>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</si>
  <si>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</si>
  <si>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;</t>
  </si>
  <si>
    <t>A:</t>
  </si>
  <si>
    <t>B:</t>
  </si>
  <si>
    <t>C:</t>
  </si>
  <si>
    <t>D:</t>
  </si>
  <si>
    <t>E:</t>
  </si>
  <si>
    <t>F:</t>
  </si>
  <si>
    <t>G:</t>
  </si>
  <si>
    <t>H:</t>
  </si>
  <si>
    <t>Fousek</t>
  </si>
  <si>
    <t>Jan</t>
  </si>
  <si>
    <t>MK Seitl Ostrava</t>
  </si>
  <si>
    <t>ubytování</t>
  </si>
  <si>
    <t>Výtisk</t>
  </si>
  <si>
    <t>Alfons</t>
  </si>
  <si>
    <t>Dvorský</t>
  </si>
  <si>
    <t>Ladislav</t>
  </si>
  <si>
    <t>Škapa</t>
  </si>
  <si>
    <t>Marek</t>
  </si>
  <si>
    <t>Cahboune</t>
  </si>
  <si>
    <t>Soufiane</t>
  </si>
  <si>
    <t>Club Anfa Athletisme (Maroko)</t>
  </si>
  <si>
    <t>Dušil</t>
  </si>
  <si>
    <t>Jaroslav</t>
  </si>
  <si>
    <t>Brno</t>
  </si>
  <si>
    <t>Očenášek</t>
  </si>
  <si>
    <t>Zdeněk</t>
  </si>
  <si>
    <t>Novotný</t>
  </si>
  <si>
    <t>Petr</t>
  </si>
  <si>
    <t>Kuřim</t>
  </si>
  <si>
    <t>Pokorný</t>
  </si>
  <si>
    <t>Václav</t>
  </si>
  <si>
    <t>Češner</t>
  </si>
  <si>
    <t>Vladimír</t>
  </si>
  <si>
    <t>Odolena Voda</t>
  </si>
  <si>
    <t>Konečný</t>
  </si>
  <si>
    <t>Libor</t>
  </si>
  <si>
    <t>Kratochvíl</t>
  </si>
  <si>
    <t>SDH Hluboké</t>
  </si>
  <si>
    <t>Tesařová</t>
  </si>
  <si>
    <t>Marie</t>
  </si>
  <si>
    <t>Křižanov</t>
  </si>
  <si>
    <t>doprava</t>
  </si>
  <si>
    <t>Bezrouk</t>
  </si>
  <si>
    <t>Jiří</t>
  </si>
  <si>
    <t>Křtiny</t>
  </si>
  <si>
    <t>Štýbnar</t>
  </si>
  <si>
    <t>Zbyněk</t>
  </si>
  <si>
    <t>Běžec Vysočiny Jihlava</t>
  </si>
  <si>
    <t>Komárková</t>
  </si>
  <si>
    <t>Zdeňka</t>
  </si>
  <si>
    <t>SDH Bolešín</t>
  </si>
  <si>
    <t>Junga</t>
  </si>
  <si>
    <t>Stanislav</t>
  </si>
  <si>
    <t>Újezd u Brna</t>
  </si>
  <si>
    <t>Hübner</t>
  </si>
  <si>
    <t>Řezníček</t>
  </si>
  <si>
    <t>Roman</t>
  </si>
  <si>
    <t>Žďár nad Sázavou</t>
  </si>
  <si>
    <t>Polnička</t>
  </si>
  <si>
    <t>Orálek</t>
  </si>
  <si>
    <t>Daniel</t>
  </si>
  <si>
    <t>Tomáš</t>
  </si>
  <si>
    <t>Kocur</t>
  </si>
  <si>
    <t>Lukáš</t>
  </si>
  <si>
    <t>VHS Brno</t>
  </si>
  <si>
    <t>Glier</t>
  </si>
  <si>
    <t>Michal</t>
  </si>
  <si>
    <t>Moravská Slávia Brno</t>
  </si>
  <si>
    <t>Procházka</t>
  </si>
  <si>
    <t>Pavel</t>
  </si>
  <si>
    <t>Bystřice nad Pernštejnem</t>
  </si>
  <si>
    <t>Brabenec</t>
  </si>
  <si>
    <t>Miroslav</t>
  </si>
  <si>
    <t>Aleš</t>
  </si>
  <si>
    <t>Hladký</t>
  </si>
  <si>
    <t>Brno - Nový Lískovec</t>
  </si>
  <si>
    <t>Holý</t>
  </si>
  <si>
    <t>Josef</t>
  </si>
  <si>
    <t>Nekuža</t>
  </si>
  <si>
    <t>RUNNERS Zbýšov</t>
  </si>
  <si>
    <t>Mareš</t>
  </si>
  <si>
    <t>Bohumil</t>
  </si>
  <si>
    <t>LEAR Brno</t>
  </si>
  <si>
    <t>Kolman</t>
  </si>
  <si>
    <t>Jakub</t>
  </si>
  <si>
    <t>Posilovna Průvan</t>
  </si>
  <si>
    <t>Suchý</t>
  </si>
  <si>
    <t>Karel</t>
  </si>
  <si>
    <t>Atletic Třebíč</t>
  </si>
  <si>
    <t>Krátká</t>
  </si>
  <si>
    <t>Anna</t>
  </si>
  <si>
    <t>Hvězda SKP Pardubice</t>
  </si>
  <si>
    <t>Krátký</t>
  </si>
  <si>
    <t>Barták</t>
  </si>
  <si>
    <t>Roland</t>
  </si>
  <si>
    <t>Jaskulka</t>
  </si>
  <si>
    <t>Martin</t>
  </si>
  <si>
    <t>Ryška</t>
  </si>
  <si>
    <t>Vít</t>
  </si>
  <si>
    <t>VSK Univerzita Brno</t>
  </si>
  <si>
    <t>Hrubý</t>
  </si>
  <si>
    <t>Milan</t>
  </si>
  <si>
    <t>Blansko</t>
  </si>
  <si>
    <t>Kropáček</t>
  </si>
  <si>
    <t>Bohuslav</t>
  </si>
  <si>
    <t>Kaše</t>
  </si>
  <si>
    <t>Club běžeckých outsiderů</t>
  </si>
  <si>
    <t>Lucie</t>
  </si>
  <si>
    <t>Kosmák</t>
  </si>
  <si>
    <t>Fučík</t>
  </si>
  <si>
    <t>Prosetín</t>
  </si>
  <si>
    <t>Chramosta</t>
  </si>
  <si>
    <t>JABOJA Team Děčín</t>
  </si>
  <si>
    <t>ubytování 2x</t>
  </si>
  <si>
    <t>Cechmaister</t>
  </si>
  <si>
    <t>Sokol Přísnotice</t>
  </si>
  <si>
    <t>Sedláček</t>
  </si>
  <si>
    <t>Horný</t>
  </si>
  <si>
    <t>VHT Přerov</t>
  </si>
  <si>
    <t>Hakl</t>
  </si>
  <si>
    <t>Running with Those that Carit</t>
  </si>
  <si>
    <t>Svatopluk</t>
  </si>
  <si>
    <t>Mikeš</t>
  </si>
  <si>
    <t>Vyškovec</t>
  </si>
  <si>
    <t>Kresta</t>
  </si>
  <si>
    <t>Dýrová Macháčková</t>
  </si>
  <si>
    <t>Šárka</t>
  </si>
  <si>
    <t>Popůvky</t>
  </si>
  <si>
    <t>Podmelová</t>
  </si>
  <si>
    <t>Vilma</t>
  </si>
  <si>
    <t>Kohoutek</t>
  </si>
  <si>
    <t>Jaromír</t>
  </si>
  <si>
    <t>Klíma</t>
  </si>
  <si>
    <t>Itchy &amp; Scratchy</t>
  </si>
  <si>
    <t>Alman</t>
  </si>
  <si>
    <t>Dušan</t>
  </si>
  <si>
    <t>Babice</t>
  </si>
  <si>
    <t>Dostálová</t>
  </si>
  <si>
    <t>Vendula</t>
  </si>
  <si>
    <t>Pivec</t>
  </si>
  <si>
    <t>Bečička</t>
  </si>
  <si>
    <t>HAL 3000 Brno</t>
  </si>
  <si>
    <t>Navrátilová</t>
  </si>
  <si>
    <t>Vlasta</t>
  </si>
  <si>
    <t>Vír</t>
  </si>
  <si>
    <t>Živný</t>
  </si>
  <si>
    <t>Dominik</t>
  </si>
  <si>
    <t>Krejzek</t>
  </si>
  <si>
    <t>Richard</t>
  </si>
  <si>
    <t>Šupka</t>
  </si>
  <si>
    <t>Coural</t>
  </si>
  <si>
    <t>Křenková</t>
  </si>
  <si>
    <t>Kateřina</t>
  </si>
  <si>
    <t>Přeštice</t>
  </si>
  <si>
    <t>Zourek</t>
  </si>
  <si>
    <t>Kameníčková</t>
  </si>
  <si>
    <t>Veronika</t>
  </si>
  <si>
    <t>Vinařice</t>
  </si>
  <si>
    <t>Kameníček</t>
  </si>
  <si>
    <t>Peštuková</t>
  </si>
  <si>
    <t>Ivana</t>
  </si>
  <si>
    <t>Štěpán</t>
  </si>
  <si>
    <t>Jihlava</t>
  </si>
  <si>
    <t>Vašalovská</t>
  </si>
  <si>
    <t>Petra</t>
  </si>
  <si>
    <t>Mahelová</t>
  </si>
  <si>
    <t>Jitka</t>
  </si>
  <si>
    <t>Nováček</t>
  </si>
  <si>
    <t>Provazník</t>
  </si>
  <si>
    <t>Polička</t>
  </si>
  <si>
    <t>Kryštof</t>
  </si>
  <si>
    <t>Ondřej</t>
  </si>
  <si>
    <t>Jiskra Vír</t>
  </si>
  <si>
    <t>Šedová</t>
  </si>
  <si>
    <t>Věra</t>
  </si>
  <si>
    <t>Navrátil</t>
  </si>
  <si>
    <t>Rožná</t>
  </si>
  <si>
    <t>Hýbl</t>
  </si>
  <si>
    <t>Hrušovany u Brna</t>
  </si>
  <si>
    <t>Dvořák</t>
  </si>
  <si>
    <t>Vojtěch</t>
  </si>
  <si>
    <t>Münster</t>
  </si>
  <si>
    <t>Boháč</t>
  </si>
  <si>
    <t>Běhej Brno com</t>
  </si>
  <si>
    <t>Plekanec</t>
  </si>
  <si>
    <t>Juraj</t>
  </si>
  <si>
    <t>Pešáková</t>
  </si>
  <si>
    <t>Mirka</t>
  </si>
  <si>
    <t>AK RACERS Tetčice</t>
  </si>
  <si>
    <t>Johaníková</t>
  </si>
  <si>
    <t>Kupidlovský</t>
  </si>
  <si>
    <t>Stodůlky</t>
  </si>
  <si>
    <t>Čuhel</t>
  </si>
  <si>
    <t>Křtěnov</t>
  </si>
  <si>
    <t>Dubský</t>
  </si>
  <si>
    <t>SK Přibyslav</t>
  </si>
  <si>
    <t>Rokosová</t>
  </si>
  <si>
    <t>Strakoš</t>
  </si>
  <si>
    <t>Vilém</t>
  </si>
  <si>
    <t>SK Fuga Kuřim</t>
  </si>
  <si>
    <t>Mička</t>
  </si>
  <si>
    <t>Vídeňský</t>
  </si>
  <si>
    <t>KD Moravské Budějovice</t>
  </si>
  <si>
    <t>Holoubek</t>
  </si>
  <si>
    <t>Jindřich</t>
  </si>
  <si>
    <t>Šilhan</t>
  </si>
  <si>
    <t>Original Ježek Babice nad Svitavou</t>
  </si>
  <si>
    <t>Mizunoteam Brno</t>
  </si>
  <si>
    <t>Ježová</t>
  </si>
  <si>
    <t>Martina</t>
  </si>
  <si>
    <t>Poneš</t>
  </si>
  <si>
    <t>TK SOKOLI Brno</t>
  </si>
  <si>
    <t>Havlíček</t>
  </si>
  <si>
    <t>Ivo</t>
  </si>
  <si>
    <t>Lánov - Krkonoše</t>
  </si>
  <si>
    <t>Benc</t>
  </si>
  <si>
    <t>Pivonice</t>
  </si>
  <si>
    <t>Peřanová</t>
  </si>
  <si>
    <t>Eliška</t>
  </si>
  <si>
    <t>Tonarová</t>
  </si>
  <si>
    <t>Miroslava</t>
  </si>
  <si>
    <t>Bory</t>
  </si>
  <si>
    <t>Vacula</t>
  </si>
  <si>
    <t>AC Lelek Lelekovice</t>
  </si>
  <si>
    <t>Nykoliv</t>
  </si>
  <si>
    <t>Horní Rožínka</t>
  </si>
  <si>
    <t>Milka</t>
  </si>
  <si>
    <t>Purč</t>
  </si>
  <si>
    <t>Michutová</t>
  </si>
  <si>
    <t>Karolína</t>
  </si>
  <si>
    <t>Kluj</t>
  </si>
  <si>
    <t>Jílek</t>
  </si>
  <si>
    <t>František</t>
  </si>
  <si>
    <t>Velké Tresné</t>
  </si>
  <si>
    <t>Benedikt</t>
  </si>
  <si>
    <t>DNF</t>
  </si>
</sst>
</file>

<file path=xl/styles.xml><?xml version="1.0" encoding="utf-8"?>
<styleSheet xmlns="http://schemas.openxmlformats.org/spreadsheetml/2006/main">
  <numFmts count="3">
    <numFmt numFmtId="164" formatCode="000\ 00"/>
    <numFmt numFmtId="165" formatCode="h:mm:ss;@"/>
    <numFmt numFmtId="166" formatCode="[$-405]d\.\ mmmm\ yyyy;@"/>
  </numFmts>
  <fonts count="28">
    <font>
      <sz val="10"/>
      <name val="Arial"/>
      <charset val="238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6"/>
      <name val="Arial"/>
      <family val="2"/>
      <charset val="238"/>
    </font>
    <font>
      <sz val="18"/>
      <name val="Arial"/>
      <family val="2"/>
      <charset val="238"/>
    </font>
    <font>
      <b/>
      <sz val="2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55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4"/>
      <name val="Arial"/>
      <family val="2"/>
      <charset val="238"/>
    </font>
    <font>
      <b/>
      <sz val="18"/>
      <name val="Arial"/>
      <family val="2"/>
      <charset val="238"/>
    </font>
    <font>
      <b/>
      <i/>
      <sz val="10"/>
      <color indexed="12"/>
      <name val="Arial"/>
      <family val="2"/>
      <charset val="238"/>
    </font>
    <font>
      <b/>
      <sz val="7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39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i/>
      <sz val="10"/>
      <color rgb="FF00B050"/>
      <name val="Arial"/>
      <family val="2"/>
      <charset val="238"/>
    </font>
    <font>
      <b/>
      <sz val="20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b/>
      <i/>
      <sz val="10"/>
      <color rgb="FF0000FF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0000FF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  <fill>
      <gradientFill type="path" left="0.5" right="0.5" top="0.5" bottom="0.5">
        <stop position="0">
          <color rgb="FFFFFF00"/>
        </stop>
        <stop position="1">
          <color rgb="FF92D050"/>
        </stop>
      </gradient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240">
    <xf numFmtId="0" fontId="0" fillId="0" borderId="0" xfId="0"/>
    <xf numFmtId="0" fontId="0" fillId="2" borderId="0" xfId="0" applyFill="1" applyProtection="1">
      <protection hidden="1"/>
    </xf>
    <xf numFmtId="0" fontId="2" fillId="3" borderId="6" xfId="0" applyFont="1" applyFill="1" applyBorder="1" applyAlignment="1" applyProtection="1">
      <alignment horizontal="center" vertical="center"/>
      <protection hidden="1"/>
    </xf>
    <xf numFmtId="0" fontId="3" fillId="0" borderId="7" xfId="0" applyFont="1" applyBorder="1" applyAlignment="1" applyProtection="1">
      <alignment horizontal="center"/>
      <protection hidden="1"/>
    </xf>
    <xf numFmtId="0" fontId="3" fillId="4" borderId="7" xfId="0" applyFont="1" applyFill="1" applyBorder="1" applyAlignment="1" applyProtection="1">
      <alignment horizontal="center"/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3" fillId="4" borderId="1" xfId="0" applyFont="1" applyFill="1" applyBorder="1" applyAlignment="1" applyProtection="1">
      <alignment horizontal="center"/>
      <protection hidden="1"/>
    </xf>
    <xf numFmtId="0" fontId="3" fillId="4" borderId="5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2" fillId="3" borderId="15" xfId="0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2" fillId="3" borderId="18" xfId="0" applyFont="1" applyFill="1" applyBorder="1" applyAlignment="1" applyProtection="1">
      <alignment horizontal="center" vertical="center"/>
      <protection hidden="1"/>
    </xf>
    <xf numFmtId="164" fontId="2" fillId="3" borderId="6" xfId="0" applyNumberFormat="1" applyFont="1" applyFill="1" applyBorder="1" applyAlignment="1" applyProtection="1">
      <alignment horizontal="center" vertical="distributed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0" fillId="0" borderId="12" xfId="0" applyFill="1" applyBorder="1" applyAlignment="1" applyProtection="1">
      <alignment horizontal="center"/>
      <protection hidden="1"/>
    </xf>
    <xf numFmtId="0" fontId="12" fillId="3" borderId="18" xfId="0" applyFont="1" applyFill="1" applyBorder="1" applyAlignment="1" applyProtection="1">
      <alignment horizontal="center" vertical="center"/>
      <protection hidden="1"/>
    </xf>
    <xf numFmtId="0" fontId="13" fillId="2" borderId="0" xfId="0" applyFont="1" applyFill="1" applyProtection="1">
      <protection hidden="1"/>
    </xf>
    <xf numFmtId="0" fontId="7" fillId="2" borderId="0" xfId="0" applyFont="1" applyFill="1" applyProtection="1">
      <protection hidden="1"/>
    </xf>
    <xf numFmtId="0" fontId="0" fillId="2" borderId="0" xfId="0" applyFill="1" applyBorder="1" applyProtection="1"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29" xfId="0" applyFont="1" applyFill="1" applyBorder="1" applyAlignment="1" applyProtection="1">
      <alignment horizontal="center" vertical="center"/>
      <protection hidden="1"/>
    </xf>
    <xf numFmtId="0" fontId="3" fillId="0" borderId="7" xfId="0" applyFont="1" applyFill="1" applyBorder="1" applyProtection="1">
      <protection locked="0"/>
    </xf>
    <xf numFmtId="0" fontId="3" fillId="0" borderId="7" xfId="0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7" fillId="0" borderId="9" xfId="0" applyFont="1" applyFill="1" applyBorder="1" applyAlignment="1" applyProtection="1">
      <alignment horizontal="center" vertical="center"/>
      <protection hidden="1"/>
    </xf>
    <xf numFmtId="0" fontId="7" fillId="0" borderId="4" xfId="0" applyFont="1" applyFill="1" applyBorder="1" applyAlignment="1" applyProtection="1">
      <alignment horizontal="center" vertical="center"/>
      <protection hidden="1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hidden="1"/>
    </xf>
    <xf numFmtId="0" fontId="7" fillId="0" borderId="2" xfId="0" applyFont="1" applyFill="1" applyBorder="1" applyAlignment="1" applyProtection="1">
      <alignment horizontal="center" vertical="center"/>
      <protection hidden="1"/>
    </xf>
    <xf numFmtId="0" fontId="7" fillId="0" borderId="7" xfId="0" applyFont="1" applyFill="1" applyBorder="1" applyAlignment="1" applyProtection="1">
      <alignment horizontal="center"/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10" fillId="3" borderId="31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/>
      <protection hidden="1"/>
    </xf>
    <xf numFmtId="0" fontId="3" fillId="0" borderId="8" xfId="0" applyFont="1" applyFill="1" applyBorder="1" applyAlignment="1" applyProtection="1">
      <alignment horizontal="center"/>
      <protection hidden="1"/>
    </xf>
    <xf numFmtId="0" fontId="7" fillId="0" borderId="0" xfId="1" applyProtection="1">
      <protection hidden="1"/>
    </xf>
    <xf numFmtId="0" fontId="7" fillId="0" borderId="0" xfId="1" applyAlignment="1" applyProtection="1">
      <alignment horizontal="center"/>
      <protection hidden="1"/>
    </xf>
    <xf numFmtId="0" fontId="7" fillId="0" borderId="0" xfId="1" applyFill="1" applyBorder="1" applyAlignment="1" applyProtection="1">
      <alignment horizontal="center"/>
      <protection hidden="1"/>
    </xf>
    <xf numFmtId="0" fontId="7" fillId="0" borderId="0" xfId="1" applyFill="1" applyBorder="1" applyProtection="1">
      <protection hidden="1"/>
    </xf>
    <xf numFmtId="0" fontId="3" fillId="0" borderId="20" xfId="1" applyNumberFormat="1" applyFont="1" applyFill="1" applyBorder="1" applyAlignment="1" applyProtection="1">
      <alignment horizontal="center"/>
      <protection hidden="1"/>
    </xf>
    <xf numFmtId="0" fontId="3" fillId="0" borderId="5" xfId="1" applyNumberFormat="1" applyFont="1" applyFill="1" applyBorder="1" applyAlignment="1" applyProtection="1">
      <alignment horizontal="left"/>
      <protection hidden="1"/>
    </xf>
    <xf numFmtId="0" fontId="3" fillId="0" borderId="5" xfId="1" applyNumberFormat="1" applyFont="1" applyFill="1" applyBorder="1" applyProtection="1">
      <protection hidden="1"/>
    </xf>
    <xf numFmtId="0" fontId="3" fillId="0" borderId="5" xfId="1" applyNumberFormat="1" applyFont="1" applyFill="1" applyBorder="1" applyAlignment="1" applyProtection="1">
      <alignment horizontal="center"/>
      <protection hidden="1"/>
    </xf>
    <xf numFmtId="0" fontId="3" fillId="0" borderId="1" xfId="1" applyNumberFormat="1" applyFont="1" applyFill="1" applyBorder="1" applyAlignment="1" applyProtection="1">
      <alignment horizontal="center"/>
      <protection hidden="1"/>
    </xf>
    <xf numFmtId="0" fontId="3" fillId="0" borderId="1" xfId="1" applyNumberFormat="1" applyFont="1" applyFill="1" applyBorder="1" applyAlignment="1" applyProtection="1">
      <alignment horizontal="left"/>
      <protection hidden="1"/>
    </xf>
    <xf numFmtId="0" fontId="3" fillId="0" borderId="1" xfId="1" applyNumberFormat="1" applyFont="1" applyFill="1" applyBorder="1" applyProtection="1">
      <protection hidden="1"/>
    </xf>
    <xf numFmtId="0" fontId="3" fillId="0" borderId="3" xfId="1" applyNumberFormat="1" applyFont="1" applyFill="1" applyBorder="1" applyAlignment="1" applyProtection="1">
      <alignment horizontal="center"/>
      <protection hidden="1"/>
    </xf>
    <xf numFmtId="0" fontId="7" fillId="0" borderId="0" xfId="1" applyBorder="1" applyProtection="1">
      <protection hidden="1"/>
    </xf>
    <xf numFmtId="0" fontId="7" fillId="0" borderId="0" xfId="1" applyFill="1" applyProtection="1">
      <protection hidden="1"/>
    </xf>
    <xf numFmtId="0" fontId="4" fillId="0" borderId="0" xfId="1" applyFont="1" applyProtection="1">
      <protection hidden="1"/>
    </xf>
    <xf numFmtId="0" fontId="3" fillId="0" borderId="20" xfId="1" applyNumberFormat="1" applyFont="1" applyFill="1" applyBorder="1" applyAlignment="1" applyProtection="1">
      <alignment horizontal="left"/>
      <protection hidden="1"/>
    </xf>
    <xf numFmtId="0" fontId="3" fillId="0" borderId="20" xfId="1" applyNumberFormat="1" applyFont="1" applyFill="1" applyBorder="1" applyProtection="1">
      <protection hidden="1"/>
    </xf>
    <xf numFmtId="0" fontId="2" fillId="3" borderId="15" xfId="1" applyFont="1" applyFill="1" applyBorder="1" applyAlignment="1" applyProtection="1">
      <alignment horizontal="center" vertical="center"/>
      <protection hidden="1"/>
    </xf>
    <xf numFmtId="0" fontId="2" fillId="3" borderId="6" xfId="1" applyFont="1" applyFill="1" applyBorder="1" applyAlignment="1" applyProtection="1">
      <alignment horizontal="center" vertical="center"/>
      <protection hidden="1"/>
    </xf>
    <xf numFmtId="0" fontId="2" fillId="3" borderId="6" xfId="1" applyFont="1" applyFill="1" applyBorder="1" applyAlignment="1" applyProtection="1">
      <alignment horizontal="center" vertical="distributed"/>
      <protection hidden="1"/>
    </xf>
    <xf numFmtId="0" fontId="4" fillId="3" borderId="32" xfId="1" applyFont="1" applyFill="1" applyBorder="1" applyAlignment="1" applyProtection="1">
      <alignment horizontal="center" vertical="center"/>
      <protection hidden="1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5" borderId="0" xfId="0" applyFill="1" applyProtection="1"/>
    <xf numFmtId="0" fontId="0" fillId="0" borderId="0" xfId="0" applyProtection="1"/>
    <xf numFmtId="0" fontId="0" fillId="5" borderId="0" xfId="0" applyFill="1" applyAlignment="1" applyProtection="1">
      <alignment horizontal="center"/>
    </xf>
    <xf numFmtId="0" fontId="0" fillId="0" borderId="0" xfId="0" applyAlignment="1" applyProtection="1">
      <alignment horizontal="center"/>
    </xf>
    <xf numFmtId="0" fontId="2" fillId="3" borderId="19" xfId="0" applyFont="1" applyFill="1" applyBorder="1" applyAlignment="1" applyProtection="1">
      <alignment horizontal="center" vertical="distributed"/>
    </xf>
    <xf numFmtId="0" fontId="2" fillId="3" borderId="20" xfId="0" applyFont="1" applyFill="1" applyBorder="1" applyAlignment="1" applyProtection="1">
      <alignment horizontal="center" vertical="distributed"/>
    </xf>
    <xf numFmtId="0" fontId="2" fillId="3" borderId="20" xfId="0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0" fontId="0" fillId="5" borderId="0" xfId="0" applyFill="1" applyAlignment="1" applyProtection="1">
      <alignment wrapText="1"/>
    </xf>
    <xf numFmtId="165" fontId="3" fillId="0" borderId="50" xfId="0" applyNumberFormat="1" applyFont="1" applyFill="1" applyBorder="1" applyAlignment="1">
      <alignment horizontal="center"/>
    </xf>
    <xf numFmtId="165" fontId="3" fillId="0" borderId="51" xfId="0" applyNumberFormat="1" applyFont="1" applyFill="1" applyBorder="1" applyAlignment="1">
      <alignment horizontal="center"/>
    </xf>
    <xf numFmtId="0" fontId="3" fillId="0" borderId="9" xfId="0" applyFont="1" applyFill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165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5" borderId="0" xfId="0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3" fillId="0" borderId="3" xfId="0" applyFont="1" applyFill="1" applyBorder="1" applyProtection="1"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14" xfId="0" applyFont="1" applyFill="1" applyBorder="1" applyAlignment="1" applyProtection="1">
      <alignment horizontal="center"/>
      <protection hidden="1"/>
    </xf>
    <xf numFmtId="0" fontId="7" fillId="0" borderId="0" xfId="0" applyFont="1" applyProtection="1">
      <protection hidden="1"/>
    </xf>
    <xf numFmtId="0" fontId="7" fillId="0" borderId="3" xfId="0" applyFont="1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hidden="1"/>
    </xf>
    <xf numFmtId="1" fontId="7" fillId="0" borderId="13" xfId="0" applyNumberFormat="1" applyFont="1" applyBorder="1" applyAlignment="1" applyProtection="1">
      <alignment horizontal="center" vertical="center"/>
      <protection locked="0"/>
    </xf>
    <xf numFmtId="1" fontId="0" fillId="0" borderId="11" xfId="0" applyNumberFormat="1" applyBorder="1" applyAlignment="1" applyProtection="1">
      <alignment horizontal="center" vertical="center"/>
    </xf>
    <xf numFmtId="0" fontId="3" fillId="0" borderId="30" xfId="0" applyFont="1" applyFill="1" applyBorder="1" applyAlignment="1" applyProtection="1">
      <alignment horizontal="center" vertical="center"/>
      <protection hidden="1"/>
    </xf>
    <xf numFmtId="21" fontId="0" fillId="0" borderId="7" xfId="0" applyNumberFormat="1" applyBorder="1"/>
    <xf numFmtId="0" fontId="3" fillId="0" borderId="29" xfId="0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vertical="center"/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7" fillId="0" borderId="1" xfId="0" applyFont="1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165" fontId="3" fillId="0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2" xfId="0" applyFont="1" applyFill="1" applyBorder="1" applyAlignment="1" applyProtection="1">
      <alignment horizontal="center" vertical="center"/>
      <protection hidden="1"/>
    </xf>
    <xf numFmtId="0" fontId="3" fillId="0" borderId="3" xfId="0" applyFont="1" applyFill="1" applyBorder="1" applyProtection="1">
      <protection hidden="1"/>
    </xf>
    <xf numFmtId="0" fontId="3" fillId="0" borderId="3" xfId="0" applyFont="1" applyFill="1" applyBorder="1" applyAlignment="1" applyProtection="1">
      <alignment horizontal="center"/>
      <protection hidden="1"/>
    </xf>
    <xf numFmtId="0" fontId="0" fillId="0" borderId="3" xfId="0" applyFill="1" applyBorder="1" applyAlignment="1" applyProtection="1">
      <alignment horizontal="center"/>
      <protection hidden="1"/>
    </xf>
    <xf numFmtId="165" fontId="3" fillId="0" borderId="3" xfId="0" applyNumberFormat="1" applyFont="1" applyFill="1" applyBorder="1" applyAlignment="1" applyProtection="1">
      <alignment horizontal="center"/>
      <protection hidden="1"/>
    </xf>
    <xf numFmtId="0" fontId="3" fillId="0" borderId="9" xfId="0" applyFont="1" applyFill="1" applyBorder="1" applyAlignment="1" applyProtection="1">
      <alignment horizontal="center" vertical="center"/>
      <protection hidden="1"/>
    </xf>
    <xf numFmtId="0" fontId="3" fillId="0" borderId="7" xfId="0" applyFont="1" applyFill="1" applyBorder="1" applyProtection="1">
      <protection hidden="1"/>
    </xf>
    <xf numFmtId="0" fontId="3" fillId="0" borderId="7" xfId="0" applyFont="1" applyFill="1" applyBorder="1" applyAlignment="1" applyProtection="1">
      <alignment horizontal="center"/>
      <protection hidden="1"/>
    </xf>
    <xf numFmtId="0" fontId="0" fillId="0" borderId="7" xfId="0" applyFill="1" applyBorder="1" applyAlignment="1" applyProtection="1">
      <alignment horizontal="center"/>
      <protection hidden="1"/>
    </xf>
    <xf numFmtId="165" fontId="3" fillId="0" borderId="7" xfId="0" applyNumberFormat="1" applyFont="1" applyFill="1" applyBorder="1" applyAlignment="1" applyProtection="1">
      <alignment horizontal="center"/>
      <protection hidden="1"/>
    </xf>
    <xf numFmtId="0" fontId="7" fillId="0" borderId="7" xfId="0" applyFont="1" applyFill="1" applyBorder="1" applyAlignment="1" applyProtection="1">
      <alignment horizontal="center"/>
      <protection hidden="1"/>
    </xf>
    <xf numFmtId="0" fontId="3" fillId="0" borderId="4" xfId="0" applyFont="1" applyFill="1" applyBorder="1" applyAlignment="1" applyProtection="1">
      <alignment horizontal="center" vertical="center"/>
      <protection hidden="1"/>
    </xf>
    <xf numFmtId="0" fontId="3" fillId="0" borderId="5" xfId="0" applyFont="1" applyFill="1" applyBorder="1" applyProtection="1">
      <protection hidden="1"/>
    </xf>
    <xf numFmtId="0" fontId="3" fillId="0" borderId="5" xfId="0" applyFont="1" applyFill="1" applyBorder="1" applyAlignment="1" applyProtection="1">
      <alignment horizontal="center"/>
      <protection hidden="1"/>
    </xf>
    <xf numFmtId="0" fontId="0" fillId="0" borderId="5" xfId="0" applyFill="1" applyBorder="1" applyAlignment="1" applyProtection="1">
      <alignment horizontal="center"/>
      <protection hidden="1"/>
    </xf>
    <xf numFmtId="165" fontId="3" fillId="0" borderId="5" xfId="0" applyNumberFormat="1" applyFont="1" applyFill="1" applyBorder="1" applyAlignment="1" applyProtection="1">
      <alignment horizontal="center"/>
      <protection hidden="1"/>
    </xf>
    <xf numFmtId="165" fontId="3" fillId="0" borderId="50" xfId="0" applyNumberFormat="1" applyFont="1" applyFill="1" applyBorder="1" applyAlignment="1" applyProtection="1">
      <alignment horizontal="center"/>
      <protection hidden="1"/>
    </xf>
    <xf numFmtId="165" fontId="3" fillId="0" borderId="51" xfId="0" applyNumberFormat="1" applyFont="1" applyFill="1" applyBorder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0" fontId="2" fillId="3" borderId="19" xfId="0" applyFont="1" applyFill="1" applyBorder="1" applyAlignment="1" applyProtection="1">
      <alignment horizontal="center" vertical="distributed"/>
      <protection hidden="1"/>
    </xf>
    <xf numFmtId="0" fontId="2" fillId="3" borderId="20" xfId="0" applyFont="1" applyFill="1" applyBorder="1" applyAlignment="1" applyProtection="1">
      <alignment horizontal="center" vertical="distributed"/>
      <protection hidden="1"/>
    </xf>
    <xf numFmtId="0" fontId="2" fillId="3" borderId="20" xfId="0" applyFont="1" applyFill="1" applyBorder="1" applyAlignment="1" applyProtection="1">
      <alignment horizontal="center" vertical="center"/>
      <protection hidden="1"/>
    </xf>
    <xf numFmtId="0" fontId="2" fillId="3" borderId="21" xfId="0" applyFont="1" applyFill="1" applyBorder="1" applyAlignment="1" applyProtection="1">
      <alignment horizontal="center" vertical="center"/>
      <protection hidden="1"/>
    </xf>
    <xf numFmtId="0" fontId="7" fillId="0" borderId="13" xfId="0" applyFont="1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3" fillId="0" borderId="7" xfId="0" applyFont="1" applyFill="1" applyBorder="1" applyAlignment="1" applyProtection="1">
      <alignment horizontal="center" vertical="center"/>
      <protection hidden="1"/>
    </xf>
    <xf numFmtId="165" fontId="3" fillId="0" borderId="12" xfId="0" applyNumberFormat="1" applyFont="1" applyFill="1" applyBorder="1" applyAlignment="1" applyProtection="1">
      <alignment horizontal="center" vertical="center"/>
      <protection hidden="1"/>
    </xf>
    <xf numFmtId="0" fontId="0" fillId="5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5" borderId="0" xfId="0" applyFill="1" applyAlignment="1" applyProtection="1">
      <alignment wrapText="1"/>
      <protection hidden="1"/>
    </xf>
    <xf numFmtId="1" fontId="0" fillId="0" borderId="11" xfId="0" applyNumberFormat="1" applyBorder="1" applyAlignment="1" applyProtection="1">
      <alignment horizontal="center" vertical="center"/>
      <protection hidden="1"/>
    </xf>
    <xf numFmtId="0" fontId="0" fillId="5" borderId="0" xfId="0" applyFill="1" applyAlignment="1" applyProtection="1">
      <alignment horizontal="center"/>
      <protection hidden="1"/>
    </xf>
    <xf numFmtId="0" fontId="19" fillId="6" borderId="31" xfId="0" applyFont="1" applyFill="1" applyBorder="1" applyAlignment="1" applyProtection="1">
      <alignment vertical="center"/>
      <protection hidden="1"/>
    </xf>
    <xf numFmtId="0" fontId="2" fillId="3" borderId="26" xfId="0" applyFont="1" applyFill="1" applyBorder="1" applyAlignment="1" applyProtection="1">
      <alignment horizontal="center" vertical="center"/>
      <protection hidden="1"/>
    </xf>
    <xf numFmtId="0" fontId="2" fillId="3" borderId="27" xfId="0" applyFont="1" applyFill="1" applyBorder="1" applyAlignment="1" applyProtection="1">
      <alignment horizontal="center" vertical="distributed"/>
      <protection hidden="1"/>
    </xf>
    <xf numFmtId="0" fontId="2" fillId="3" borderId="27" xfId="0" applyFont="1" applyFill="1" applyBorder="1" applyAlignment="1" applyProtection="1">
      <alignment horizontal="center" vertical="center"/>
      <protection hidden="1"/>
    </xf>
    <xf numFmtId="0" fontId="2" fillId="3" borderId="28" xfId="0" applyFont="1" applyFill="1" applyBorder="1" applyAlignment="1" applyProtection="1">
      <alignment horizontal="center" vertical="center"/>
      <protection hidden="1"/>
    </xf>
    <xf numFmtId="0" fontId="0" fillId="0" borderId="29" xfId="0" applyBorder="1" applyAlignment="1" applyProtection="1">
      <alignment horizontal="center" vertical="center"/>
      <protection hidden="1"/>
    </xf>
    <xf numFmtId="1" fontId="3" fillId="0" borderId="1" xfId="0" applyNumberFormat="1" applyFont="1" applyFill="1" applyBorder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center"/>
      <protection hidden="1"/>
    </xf>
    <xf numFmtId="0" fontId="0" fillId="0" borderId="30" xfId="0" applyFill="1" applyBorder="1" applyAlignment="1" applyProtection="1">
      <alignment horizontal="center"/>
      <protection hidden="1"/>
    </xf>
    <xf numFmtId="0" fontId="3" fillId="0" borderId="39" xfId="0" applyFont="1" applyFill="1" applyBorder="1" applyAlignment="1" applyProtection="1">
      <alignment horizontal="right"/>
      <protection hidden="1"/>
    </xf>
    <xf numFmtId="0" fontId="3" fillId="0" borderId="40" xfId="0" applyFont="1" applyFill="1" applyBorder="1" applyAlignment="1" applyProtection="1">
      <alignment horizont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1" fontId="3" fillId="0" borderId="7" xfId="0" applyNumberFormat="1" applyFont="1" applyFill="1" applyBorder="1" applyAlignment="1" applyProtection="1">
      <alignment horizontal="center"/>
      <protection hidden="1"/>
    </xf>
    <xf numFmtId="0" fontId="0" fillId="5" borderId="0" xfId="0" applyFill="1" applyBorder="1" applyProtection="1">
      <protection hidden="1"/>
    </xf>
    <xf numFmtId="0" fontId="3" fillId="0" borderId="41" xfId="0" applyFont="1" applyFill="1" applyBorder="1" applyAlignment="1" applyProtection="1">
      <alignment horizontal="right"/>
      <protection hidden="1"/>
    </xf>
    <xf numFmtId="0" fontId="3" fillId="0" borderId="42" xfId="0" applyFont="1" applyFill="1" applyBorder="1" applyAlignment="1" applyProtection="1">
      <alignment horizontal="center"/>
      <protection hidden="1"/>
    </xf>
    <xf numFmtId="0" fontId="3" fillId="0" borderId="43" xfId="0" applyFont="1" applyFill="1" applyBorder="1" applyAlignment="1" applyProtection="1">
      <alignment horizontal="right"/>
      <protection hidden="1"/>
    </xf>
    <xf numFmtId="0" fontId="3" fillId="0" borderId="44" xfId="0" applyFont="1" applyFill="1" applyBorder="1" applyAlignment="1" applyProtection="1">
      <alignment horizontal="center"/>
      <protection hidden="1"/>
    </xf>
    <xf numFmtId="0" fontId="3" fillId="0" borderId="7" xfId="0" applyNumberFormat="1" applyFont="1" applyFill="1" applyBorder="1" applyAlignment="1" applyProtection="1">
      <alignment horizontal="center"/>
      <protection hidden="1"/>
    </xf>
    <xf numFmtId="0" fontId="7" fillId="0" borderId="12" xfId="0" applyFont="1" applyFill="1" applyBorder="1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1" fontId="3" fillId="0" borderId="5" xfId="0" applyNumberFormat="1" applyFont="1" applyFill="1" applyBorder="1" applyAlignment="1" applyProtection="1">
      <alignment horizontal="center"/>
      <protection hidden="1"/>
    </xf>
    <xf numFmtId="0" fontId="0" fillId="0" borderId="8" xfId="0" applyBorder="1" applyAlignment="1" applyProtection="1">
      <alignment horizontal="center"/>
      <protection hidden="1"/>
    </xf>
    <xf numFmtId="0" fontId="0" fillId="5" borderId="0" xfId="0" applyFill="1" applyAlignment="1" applyProtection="1">
      <alignment horizontal="center" vertical="center"/>
      <protection hidden="1"/>
    </xf>
    <xf numFmtId="0" fontId="1" fillId="5" borderId="0" xfId="0" applyFont="1" applyFill="1" applyBorder="1" applyAlignment="1" applyProtection="1">
      <alignment horizontal="center"/>
      <protection hidden="1"/>
    </xf>
    <xf numFmtId="0" fontId="0" fillId="5" borderId="0" xfId="0" applyFill="1" applyBorder="1" applyAlignment="1" applyProtection="1">
      <alignment horizontal="center"/>
      <protection hidden="1"/>
    </xf>
    <xf numFmtId="0" fontId="11" fillId="5" borderId="0" xfId="0" applyFont="1" applyFill="1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14" fillId="3" borderId="11" xfId="0" applyFont="1" applyFill="1" applyBorder="1" applyAlignment="1" applyProtection="1">
      <alignment horizontal="center"/>
      <protection hidden="1"/>
    </xf>
    <xf numFmtId="0" fontId="14" fillId="3" borderId="35" xfId="0" applyFont="1" applyFill="1" applyBorder="1" applyAlignment="1" applyProtection="1">
      <alignment horizontal="center"/>
      <protection hidden="1"/>
    </xf>
    <xf numFmtId="0" fontId="14" fillId="3" borderId="10" xfId="0" applyFont="1" applyFill="1" applyBorder="1" applyAlignment="1" applyProtection="1">
      <alignment horizontal="center"/>
      <protection hidden="1"/>
    </xf>
    <xf numFmtId="0" fontId="9" fillId="0" borderId="32" xfId="0" applyFont="1" applyFill="1" applyBorder="1" applyAlignment="1" applyProtection="1">
      <alignment horizontal="center" vertical="distributed"/>
      <protection hidden="1"/>
    </xf>
    <xf numFmtId="0" fontId="9" fillId="0" borderId="33" xfId="0" applyFont="1" applyFill="1" applyBorder="1" applyAlignment="1" applyProtection="1">
      <alignment horizontal="center" vertical="distributed"/>
      <protection hidden="1"/>
    </xf>
    <xf numFmtId="0" fontId="9" fillId="0" borderId="34" xfId="0" applyFont="1" applyFill="1" applyBorder="1" applyAlignment="1" applyProtection="1">
      <alignment horizontal="center" vertical="distributed"/>
      <protection hidden="1"/>
    </xf>
    <xf numFmtId="0" fontId="20" fillId="9" borderId="45" xfId="0" applyFont="1" applyFill="1" applyBorder="1" applyAlignment="1" applyProtection="1">
      <alignment horizontal="center" vertical="center"/>
      <protection hidden="1"/>
    </xf>
    <xf numFmtId="0" fontId="20" fillId="9" borderId="46" xfId="0" applyFont="1" applyFill="1" applyBorder="1" applyAlignment="1" applyProtection="1">
      <alignment horizontal="center" vertical="center"/>
      <protection hidden="1"/>
    </xf>
    <xf numFmtId="0" fontId="20" fillId="9" borderId="47" xfId="0" applyFont="1" applyFill="1" applyBorder="1" applyAlignment="1" applyProtection="1">
      <alignment horizontal="center" vertical="center"/>
      <protection hidden="1"/>
    </xf>
    <xf numFmtId="0" fontId="9" fillId="0" borderId="36" xfId="0" applyFont="1" applyFill="1" applyBorder="1" applyAlignment="1" applyProtection="1">
      <alignment horizontal="center" vertical="center"/>
      <protection hidden="1"/>
    </xf>
    <xf numFmtId="0" fontId="9" fillId="0" borderId="37" xfId="0" applyFont="1" applyFill="1" applyBorder="1" applyAlignment="1" applyProtection="1">
      <alignment horizontal="center" vertical="center"/>
      <protection hidden="1"/>
    </xf>
    <xf numFmtId="0" fontId="9" fillId="0" borderId="38" xfId="0" applyFont="1" applyFill="1" applyBorder="1" applyAlignment="1" applyProtection="1">
      <alignment horizontal="center" vertical="center"/>
      <protection hidden="1"/>
    </xf>
    <xf numFmtId="0" fontId="6" fillId="0" borderId="22" xfId="0" applyFont="1" applyFill="1" applyBorder="1" applyAlignment="1" applyProtection="1">
      <alignment horizontal="center"/>
      <protection hidden="1"/>
    </xf>
    <xf numFmtId="0" fontId="6" fillId="0" borderId="16" xfId="0" applyFont="1" applyFill="1" applyBorder="1" applyAlignment="1" applyProtection="1">
      <alignment horizontal="center"/>
      <protection hidden="1"/>
    </xf>
    <xf numFmtId="0" fontId="6" fillId="0" borderId="17" xfId="0" applyFont="1" applyFill="1" applyBorder="1" applyAlignment="1" applyProtection="1">
      <alignment horizontal="center"/>
      <protection hidden="1"/>
    </xf>
    <xf numFmtId="166" fontId="6" fillId="0" borderId="24" xfId="0" applyNumberFormat="1" applyFont="1" applyFill="1" applyBorder="1" applyAlignment="1" applyProtection="1">
      <alignment horizontal="center" vertical="center"/>
      <protection hidden="1"/>
    </xf>
    <xf numFmtId="166" fontId="6" fillId="0" borderId="0" xfId="0" applyNumberFormat="1" applyFont="1" applyFill="1" applyBorder="1" applyAlignment="1" applyProtection="1">
      <alignment horizontal="center" vertical="center"/>
      <protection hidden="1"/>
    </xf>
    <xf numFmtId="166" fontId="6" fillId="0" borderId="25" xfId="0" applyNumberFormat="1" applyFont="1" applyFill="1" applyBorder="1" applyAlignment="1" applyProtection="1">
      <alignment horizontal="center" vertical="center"/>
      <protection hidden="1"/>
    </xf>
    <xf numFmtId="0" fontId="18" fillId="7" borderId="36" xfId="0" applyFont="1" applyFill="1" applyBorder="1" applyAlignment="1" applyProtection="1">
      <alignment horizontal="center" vertical="center" wrapText="1"/>
      <protection hidden="1"/>
    </xf>
    <xf numFmtId="0" fontId="18" fillId="7" borderId="38" xfId="0" applyFont="1" applyFill="1" applyBorder="1" applyAlignment="1" applyProtection="1">
      <alignment horizontal="center" vertical="center" wrapText="1"/>
      <protection hidden="1"/>
    </xf>
    <xf numFmtId="0" fontId="18" fillId="7" borderId="22" xfId="0" applyFont="1" applyFill="1" applyBorder="1" applyAlignment="1" applyProtection="1">
      <alignment horizontal="center" vertical="center" wrapText="1"/>
      <protection hidden="1"/>
    </xf>
    <xf numFmtId="0" fontId="18" fillId="7" borderId="17" xfId="0" applyFont="1" applyFill="1" applyBorder="1" applyAlignment="1" applyProtection="1">
      <alignment horizontal="center" vertical="center" wrapText="1"/>
      <protection hidden="1"/>
    </xf>
    <xf numFmtId="0" fontId="11" fillId="0" borderId="36" xfId="0" applyFont="1" applyFill="1" applyBorder="1" applyAlignment="1" applyProtection="1">
      <alignment horizontal="center" vertical="center"/>
      <protection hidden="1"/>
    </xf>
    <xf numFmtId="0" fontId="11" fillId="0" borderId="37" xfId="0" applyFont="1" applyFill="1" applyBorder="1" applyAlignment="1" applyProtection="1">
      <alignment horizontal="center" vertical="center"/>
      <protection hidden="1"/>
    </xf>
    <xf numFmtId="0" fontId="11" fillId="0" borderId="38" xfId="0" applyFont="1" applyFill="1" applyBorder="1" applyAlignment="1" applyProtection="1">
      <alignment horizontal="center" vertical="center"/>
      <protection hidden="1"/>
    </xf>
    <xf numFmtId="0" fontId="15" fillId="0" borderId="22" xfId="0" applyFont="1" applyFill="1" applyBorder="1" applyAlignment="1" applyProtection="1">
      <alignment horizontal="center" vertical="center"/>
      <protection hidden="1"/>
    </xf>
    <xf numFmtId="0" fontId="15" fillId="0" borderId="16" xfId="0" applyFont="1" applyFill="1" applyBorder="1" applyAlignment="1" applyProtection="1">
      <alignment horizontal="center" vertical="center"/>
      <protection hidden="1"/>
    </xf>
    <xf numFmtId="0" fontId="15" fillId="0" borderId="17" xfId="0" applyFont="1" applyFill="1" applyBorder="1" applyAlignment="1" applyProtection="1">
      <alignment horizontal="center" vertical="center"/>
      <protection hidden="1"/>
    </xf>
    <xf numFmtId="166" fontId="15" fillId="0" borderId="24" xfId="0" applyNumberFormat="1" applyFont="1" applyFill="1" applyBorder="1" applyAlignment="1" applyProtection="1">
      <alignment horizontal="center" vertical="center"/>
      <protection hidden="1"/>
    </xf>
    <xf numFmtId="166" fontId="15" fillId="0" borderId="0" xfId="0" applyNumberFormat="1" applyFont="1" applyFill="1" applyBorder="1" applyAlignment="1" applyProtection="1">
      <alignment horizontal="center" vertical="center"/>
      <protection hidden="1"/>
    </xf>
    <xf numFmtId="166" fontId="15" fillId="0" borderId="25" xfId="0" applyNumberFormat="1" applyFont="1" applyFill="1" applyBorder="1" applyAlignment="1" applyProtection="1">
      <alignment horizontal="center" vertical="center"/>
      <protection hidden="1"/>
    </xf>
    <xf numFmtId="0" fontId="7" fillId="8" borderId="36" xfId="0" applyFont="1" applyFill="1" applyBorder="1" applyAlignment="1" applyProtection="1">
      <alignment horizontal="left" vertical="top" wrapText="1"/>
      <protection hidden="1"/>
    </xf>
    <xf numFmtId="0" fontId="0" fillId="8" borderId="37" xfId="0" applyFill="1" applyBorder="1" applyAlignment="1" applyProtection="1">
      <alignment horizontal="left" vertical="top" wrapText="1"/>
      <protection hidden="1"/>
    </xf>
    <xf numFmtId="0" fontId="0" fillId="8" borderId="38" xfId="0" applyFill="1" applyBorder="1" applyAlignment="1" applyProtection="1">
      <alignment horizontal="left" vertical="top" wrapText="1"/>
      <protection hidden="1"/>
    </xf>
    <xf numFmtId="0" fontId="0" fillId="8" borderId="24" xfId="0" applyFill="1" applyBorder="1" applyAlignment="1" applyProtection="1">
      <alignment horizontal="left" vertical="top" wrapText="1"/>
      <protection hidden="1"/>
    </xf>
    <xf numFmtId="0" fontId="0" fillId="8" borderId="0" xfId="0" applyFill="1" applyBorder="1" applyAlignment="1" applyProtection="1">
      <alignment horizontal="left" vertical="top" wrapText="1"/>
      <protection hidden="1"/>
    </xf>
    <xf numFmtId="0" fontId="0" fillId="8" borderId="25" xfId="0" applyFill="1" applyBorder="1" applyAlignment="1" applyProtection="1">
      <alignment horizontal="left" vertical="top" wrapText="1"/>
      <protection hidden="1"/>
    </xf>
    <xf numFmtId="0" fontId="0" fillId="8" borderId="22" xfId="0" applyFill="1" applyBorder="1" applyAlignment="1" applyProtection="1">
      <alignment horizontal="left" vertical="top" wrapText="1"/>
      <protection hidden="1"/>
    </xf>
    <xf numFmtId="0" fontId="0" fillId="8" borderId="16" xfId="0" applyFill="1" applyBorder="1" applyAlignment="1" applyProtection="1">
      <alignment horizontal="left" vertical="top" wrapText="1"/>
      <protection hidden="1"/>
    </xf>
    <xf numFmtId="0" fontId="0" fillId="8" borderId="17" xfId="0" applyFill="1" applyBorder="1" applyAlignment="1" applyProtection="1">
      <alignment horizontal="left" vertical="top" wrapText="1"/>
      <protection hidden="1"/>
    </xf>
    <xf numFmtId="165" fontId="17" fillId="0" borderId="28" xfId="1" applyNumberFormat="1" applyFont="1" applyBorder="1" applyAlignment="1" applyProtection="1">
      <alignment horizontal="center" vertical="center"/>
      <protection hidden="1"/>
    </xf>
    <xf numFmtId="165" fontId="17" fillId="0" borderId="21" xfId="1" applyNumberFormat="1" applyFont="1" applyBorder="1" applyAlignment="1" applyProtection="1">
      <alignment horizontal="center" vertical="center"/>
      <protection hidden="1"/>
    </xf>
    <xf numFmtId="165" fontId="17" fillId="0" borderId="23" xfId="1" applyNumberFormat="1" applyFont="1" applyBorder="1" applyAlignment="1" applyProtection="1">
      <alignment horizontal="center" vertical="center"/>
      <protection hidden="1"/>
    </xf>
    <xf numFmtId="0" fontId="9" fillId="0" borderId="36" xfId="1" applyFont="1" applyFill="1" applyBorder="1" applyAlignment="1" applyProtection="1">
      <alignment horizontal="center"/>
      <protection hidden="1"/>
    </xf>
    <xf numFmtId="0" fontId="9" fillId="0" borderId="37" xfId="1" applyFont="1" applyFill="1" applyBorder="1" applyAlignment="1" applyProtection="1">
      <alignment horizontal="center"/>
      <protection hidden="1"/>
    </xf>
    <xf numFmtId="0" fontId="9" fillId="0" borderId="38" xfId="1" applyFont="1" applyFill="1" applyBorder="1" applyAlignment="1" applyProtection="1">
      <alignment horizontal="center"/>
      <protection hidden="1"/>
    </xf>
    <xf numFmtId="0" fontId="15" fillId="0" borderId="22" xfId="1" applyFont="1" applyFill="1" applyBorder="1" applyAlignment="1" applyProtection="1">
      <alignment horizontal="center"/>
      <protection hidden="1"/>
    </xf>
    <xf numFmtId="0" fontId="15" fillId="0" borderId="16" xfId="1" applyFont="1" applyFill="1" applyBorder="1" applyAlignment="1" applyProtection="1">
      <alignment horizontal="center"/>
      <protection hidden="1"/>
    </xf>
    <xf numFmtId="0" fontId="15" fillId="0" borderId="17" xfId="1" applyFont="1" applyFill="1" applyBorder="1" applyAlignment="1" applyProtection="1">
      <alignment horizontal="center"/>
      <protection hidden="1"/>
    </xf>
    <xf numFmtId="0" fontId="8" fillId="0" borderId="26" xfId="1" applyFont="1" applyBorder="1" applyAlignment="1" applyProtection="1">
      <alignment horizontal="center" vertical="center"/>
      <protection hidden="1"/>
    </xf>
    <xf numFmtId="0" fontId="8" fillId="0" borderId="19" xfId="1" applyFont="1" applyBorder="1" applyAlignment="1" applyProtection="1">
      <alignment horizontal="center" vertical="center"/>
      <protection hidden="1"/>
    </xf>
    <xf numFmtId="0" fontId="3" fillId="0" borderId="27" xfId="1" applyNumberFormat="1" applyFont="1" applyFill="1" applyBorder="1" applyAlignment="1" applyProtection="1">
      <alignment horizontal="center" vertical="center"/>
      <protection hidden="1"/>
    </xf>
    <xf numFmtId="0" fontId="3" fillId="0" borderId="20" xfId="1" applyNumberFormat="1" applyFont="1" applyFill="1" applyBorder="1" applyAlignment="1" applyProtection="1">
      <alignment horizontal="center" vertical="center"/>
      <protection hidden="1"/>
    </xf>
    <xf numFmtId="0" fontId="3" fillId="0" borderId="48" xfId="1" applyNumberFormat="1" applyFont="1" applyFill="1" applyBorder="1" applyAlignment="1" applyProtection="1">
      <alignment horizontal="center" vertical="center"/>
      <protection hidden="1"/>
    </xf>
    <xf numFmtId="0" fontId="3" fillId="0" borderId="49" xfId="1" applyNumberFormat="1" applyFont="1" applyFill="1" applyBorder="1" applyAlignment="1" applyProtection="1">
      <alignment horizontal="center" vertical="center"/>
      <protection hidden="1"/>
    </xf>
    <xf numFmtId="0" fontId="11" fillId="0" borderId="36" xfId="0" applyFont="1" applyBorder="1" applyAlignment="1" applyProtection="1">
      <alignment horizontal="center" vertical="center"/>
      <protection hidden="1"/>
    </xf>
    <xf numFmtId="0" fontId="11" fillId="0" borderId="37" xfId="0" applyFont="1" applyBorder="1" applyAlignment="1" applyProtection="1">
      <alignment horizontal="center" vertical="center"/>
      <protection hidden="1"/>
    </xf>
    <xf numFmtId="0" fontId="11" fillId="0" borderId="38" xfId="0" applyFont="1" applyBorder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horizontal="center" vertical="center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16" fillId="0" borderId="17" xfId="0" applyFont="1" applyBorder="1" applyAlignment="1" applyProtection="1">
      <alignment horizontal="center" vertical="center"/>
      <protection hidden="1"/>
    </xf>
    <xf numFmtId="0" fontId="11" fillId="0" borderId="18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36" xfId="0" applyFont="1" applyFill="1" applyBorder="1" applyAlignment="1" applyProtection="1">
      <alignment horizontal="center" vertical="center"/>
    </xf>
    <xf numFmtId="0" fontId="11" fillId="0" borderId="37" xfId="0" applyFont="1" applyFill="1" applyBorder="1" applyAlignment="1" applyProtection="1">
      <alignment horizontal="center" vertical="center"/>
    </xf>
    <xf numFmtId="0" fontId="11" fillId="0" borderId="38" xfId="0" applyFont="1" applyFill="1" applyBorder="1" applyAlignment="1" applyProtection="1">
      <alignment horizontal="center" vertical="center"/>
    </xf>
    <xf numFmtId="166" fontId="15" fillId="0" borderId="24" xfId="0" applyNumberFormat="1" applyFont="1" applyFill="1" applyBorder="1" applyAlignment="1" applyProtection="1">
      <alignment horizontal="center" vertical="center"/>
    </xf>
    <xf numFmtId="166" fontId="15" fillId="0" borderId="0" xfId="0" applyNumberFormat="1" applyFont="1" applyFill="1" applyBorder="1" applyAlignment="1" applyProtection="1">
      <alignment horizontal="center" vertical="center"/>
    </xf>
    <xf numFmtId="166" fontId="15" fillId="0" borderId="25" xfId="0" applyNumberFormat="1" applyFont="1" applyFill="1" applyBorder="1" applyAlignment="1" applyProtection="1">
      <alignment horizontal="center" vertical="center"/>
    </xf>
    <xf numFmtId="0" fontId="7" fillId="8" borderId="36" xfId="0" applyFont="1" applyFill="1" applyBorder="1" applyAlignment="1" applyProtection="1">
      <alignment horizontal="left" vertical="top" wrapText="1"/>
    </xf>
    <xf numFmtId="0" fontId="0" fillId="8" borderId="37" xfId="0" applyFill="1" applyBorder="1" applyAlignment="1" applyProtection="1">
      <alignment horizontal="left" vertical="top" wrapText="1"/>
    </xf>
    <xf numFmtId="0" fontId="0" fillId="8" borderId="38" xfId="0" applyFill="1" applyBorder="1" applyAlignment="1" applyProtection="1">
      <alignment horizontal="left" vertical="top" wrapText="1"/>
    </xf>
    <xf numFmtId="0" fontId="0" fillId="8" borderId="24" xfId="0" applyFill="1" applyBorder="1" applyAlignment="1" applyProtection="1">
      <alignment horizontal="left" vertical="top" wrapText="1"/>
    </xf>
    <xf numFmtId="0" fontId="0" fillId="8" borderId="0" xfId="0" applyFill="1" applyBorder="1" applyAlignment="1" applyProtection="1">
      <alignment horizontal="left" vertical="top" wrapText="1"/>
    </xf>
    <xf numFmtId="0" fontId="0" fillId="8" borderId="25" xfId="0" applyFill="1" applyBorder="1" applyAlignment="1" applyProtection="1">
      <alignment horizontal="left" vertical="top" wrapText="1"/>
    </xf>
    <xf numFmtId="0" fontId="0" fillId="8" borderId="22" xfId="0" applyFill="1" applyBorder="1" applyAlignment="1" applyProtection="1">
      <alignment horizontal="left" vertical="top" wrapText="1"/>
    </xf>
    <xf numFmtId="0" fontId="0" fillId="8" borderId="16" xfId="0" applyFill="1" applyBorder="1" applyAlignment="1" applyProtection="1">
      <alignment horizontal="left" vertical="top" wrapText="1"/>
    </xf>
    <xf numFmtId="0" fontId="0" fillId="8" borderId="17" xfId="0" applyFill="1" applyBorder="1" applyAlignment="1" applyProtection="1">
      <alignment horizontal="left" vertical="top" wrapText="1"/>
    </xf>
    <xf numFmtId="0" fontId="15" fillId="0" borderId="22" xfId="0" applyFont="1" applyFill="1" applyBorder="1" applyAlignment="1" applyProtection="1">
      <alignment horizontal="center" vertical="center"/>
    </xf>
    <xf numFmtId="0" fontId="15" fillId="0" borderId="16" xfId="0" applyFont="1" applyFill="1" applyBorder="1" applyAlignment="1" applyProtection="1">
      <alignment horizontal="center" vertical="center"/>
    </xf>
    <xf numFmtId="0" fontId="15" fillId="0" borderId="17" xfId="0" applyFont="1" applyFill="1" applyBorder="1" applyAlignment="1" applyProtection="1">
      <alignment horizontal="center" vertical="center"/>
    </xf>
  </cellXfs>
  <cellStyles count="2">
    <cellStyle name="normální" xfId="0" builtinId="0"/>
    <cellStyle name="normální 2" xfId="1"/>
  </cellStyles>
  <dxfs count="20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9999"/>
      <color rgb="FF66CCFF"/>
      <color rgb="FF0000FF"/>
      <color rgb="FFFFFF66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123825</xdr:rowOff>
    </xdr:from>
    <xdr:to>
      <xdr:col>1</xdr:col>
      <xdr:colOff>590550</xdr:colOff>
      <xdr:row>0</xdr:row>
      <xdr:rowOff>971550</xdr:rowOff>
    </xdr:to>
    <xdr:pic>
      <xdr:nvPicPr>
        <xdr:cNvPr id="206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23825"/>
          <a:ext cx="8858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1130400</xdr:colOff>
      <xdr:row>0</xdr:row>
      <xdr:rowOff>131884</xdr:rowOff>
    </xdr:from>
    <xdr:to>
      <xdr:col>7</xdr:col>
      <xdr:colOff>485774</xdr:colOff>
      <xdr:row>0</xdr:row>
      <xdr:rowOff>1069730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42419" y="131884"/>
          <a:ext cx="1062548" cy="937846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19050</xdr:rowOff>
    </xdr:from>
    <xdr:to>
      <xdr:col>1</xdr:col>
      <xdr:colOff>333375</xdr:colOff>
      <xdr:row>1</xdr:row>
      <xdr:rowOff>161925</xdr:rowOff>
    </xdr:to>
    <xdr:pic>
      <xdr:nvPicPr>
        <xdr:cNvPr id="309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9050"/>
          <a:ext cx="5238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1868365</xdr:colOff>
      <xdr:row>0</xdr:row>
      <xdr:rowOff>36634</xdr:rowOff>
    </xdr:from>
    <xdr:to>
      <xdr:col>6</xdr:col>
      <xdr:colOff>112101</xdr:colOff>
      <xdr:row>1</xdr:row>
      <xdr:rowOff>233484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43903" y="36634"/>
          <a:ext cx="627185" cy="555869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85725</xdr:rowOff>
    </xdr:from>
    <xdr:to>
      <xdr:col>1</xdr:col>
      <xdr:colOff>107950</xdr:colOff>
      <xdr:row>1</xdr:row>
      <xdr:rowOff>142875</xdr:rowOff>
    </xdr:to>
    <xdr:pic>
      <xdr:nvPicPr>
        <xdr:cNvPr id="10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85725"/>
          <a:ext cx="6477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2105025</xdr:colOff>
      <xdr:row>0</xdr:row>
      <xdr:rowOff>76200</xdr:rowOff>
    </xdr:from>
    <xdr:to>
      <xdr:col>9</xdr:col>
      <xdr:colOff>0</xdr:colOff>
      <xdr:row>1</xdr:row>
      <xdr:rowOff>145830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00900" y="76200"/>
          <a:ext cx="819150" cy="68875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657225</xdr:colOff>
      <xdr:row>0</xdr:row>
      <xdr:rowOff>47625</xdr:rowOff>
    </xdr:from>
    <xdr:to>
      <xdr:col>8</xdr:col>
      <xdr:colOff>1314450</xdr:colOff>
      <xdr:row>1</xdr:row>
      <xdr:rowOff>285750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86400" y="47625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0</xdr:row>
      <xdr:rowOff>0</xdr:rowOff>
    </xdr:from>
    <xdr:to>
      <xdr:col>2</xdr:col>
      <xdr:colOff>219075</xdr:colOff>
      <xdr:row>1</xdr:row>
      <xdr:rowOff>314325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0050" y="0"/>
          <a:ext cx="704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704850</xdr:colOff>
      <xdr:row>1</xdr:row>
      <xdr:rowOff>123825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85725"/>
          <a:ext cx="7715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238125</xdr:colOff>
      <xdr:row>0</xdr:row>
      <xdr:rowOff>133350</xdr:rowOff>
    </xdr:from>
    <xdr:to>
      <xdr:col>7</xdr:col>
      <xdr:colOff>466725</xdr:colOff>
      <xdr:row>1</xdr:row>
      <xdr:rowOff>114300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29200" y="133350"/>
          <a:ext cx="838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657225</xdr:colOff>
      <xdr:row>0</xdr:row>
      <xdr:rowOff>47625</xdr:rowOff>
    </xdr:from>
    <xdr:to>
      <xdr:col>8</xdr:col>
      <xdr:colOff>1314450</xdr:colOff>
      <xdr:row>1</xdr:row>
      <xdr:rowOff>285750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05800" y="47625"/>
          <a:ext cx="6572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0</xdr:row>
      <xdr:rowOff>0</xdr:rowOff>
    </xdr:from>
    <xdr:to>
      <xdr:col>2</xdr:col>
      <xdr:colOff>219075</xdr:colOff>
      <xdr:row>1</xdr:row>
      <xdr:rowOff>314325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0050" y="0"/>
          <a:ext cx="704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85725</xdr:rowOff>
    </xdr:from>
    <xdr:to>
      <xdr:col>0</xdr:col>
      <xdr:colOff>746125</xdr:colOff>
      <xdr:row>1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85725"/>
          <a:ext cx="6508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2105025</xdr:colOff>
      <xdr:row>0</xdr:row>
      <xdr:rowOff>76200</xdr:rowOff>
    </xdr:from>
    <xdr:to>
      <xdr:col>9</xdr:col>
      <xdr:colOff>0</xdr:colOff>
      <xdr:row>1</xdr:row>
      <xdr:rowOff>145830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34275" y="76200"/>
          <a:ext cx="819150" cy="68875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>
    <pageSetUpPr fitToPage="1"/>
  </sheetPr>
  <dimension ref="A1:AF549"/>
  <sheetViews>
    <sheetView showGridLines="0" topLeftCell="A36" zoomScale="110" zoomScaleNormal="110" workbookViewId="0">
      <selection activeCell="E47" sqref="E47"/>
    </sheetView>
  </sheetViews>
  <sheetFormatPr defaultRowHeight="12.75"/>
  <cols>
    <col min="1" max="1" width="5.5703125" style="21" customWidth="1"/>
    <col min="2" max="2" width="19.85546875" style="12" bestFit="1" customWidth="1"/>
    <col min="3" max="3" width="12.5703125" style="12" customWidth="1"/>
    <col min="4" max="4" width="9.140625" style="10" bestFit="1"/>
    <col min="5" max="5" width="36.140625" style="12" bestFit="1" customWidth="1"/>
    <col min="6" max="6" width="12.28515625" style="12" customWidth="1"/>
    <col min="7" max="7" width="25.5703125" style="12" bestFit="1" customWidth="1"/>
    <col min="8" max="8" width="9.7109375" style="12" customWidth="1"/>
    <col min="9" max="18" width="9.140625" style="12"/>
    <col min="19" max="19" width="7.85546875" style="10" bestFit="1" customWidth="1"/>
    <col min="20" max="16384" width="9.140625" style="12"/>
  </cols>
  <sheetData>
    <row r="1" spans="1:32" ht="93" customHeight="1" thickBot="1">
      <c r="A1" s="162" t="str">
        <f>"Prezenční listina - Malý svratecký maratón "&amp;O2</f>
        <v>Prezenční listina - Malý svratecký maratón 2015</v>
      </c>
      <c r="B1" s="163"/>
      <c r="C1" s="163"/>
      <c r="D1" s="163"/>
      <c r="E1" s="163"/>
      <c r="F1" s="163"/>
      <c r="G1" s="163"/>
      <c r="H1" s="16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26.25" customHeight="1" thickBot="1">
      <c r="A2" s="17"/>
      <c r="B2" s="17" t="s">
        <v>6</v>
      </c>
      <c r="C2" s="17" t="s">
        <v>0</v>
      </c>
      <c r="D2" s="17" t="s">
        <v>1</v>
      </c>
      <c r="E2" s="17" t="s">
        <v>4</v>
      </c>
      <c r="F2" s="17" t="s">
        <v>7</v>
      </c>
      <c r="G2" s="17" t="s">
        <v>5</v>
      </c>
      <c r="H2" s="17" t="s">
        <v>3</v>
      </c>
      <c r="I2" s="1"/>
      <c r="J2" s="1"/>
      <c r="K2" s="1"/>
      <c r="L2" s="1"/>
      <c r="M2" s="1"/>
      <c r="N2" s="1"/>
      <c r="O2" s="35">
        <v>2015</v>
      </c>
      <c r="P2" s="1"/>
      <c r="Q2" s="1"/>
      <c r="R2" s="1"/>
      <c r="S2" s="2" t="s">
        <v>2</v>
      </c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2">
        <v>1</v>
      </c>
      <c r="B3" s="23" t="s">
        <v>168</v>
      </c>
      <c r="C3" s="23" t="s">
        <v>169</v>
      </c>
      <c r="D3" s="24">
        <v>1967</v>
      </c>
      <c r="E3" s="33" t="s">
        <v>170</v>
      </c>
      <c r="F3" s="25">
        <v>48</v>
      </c>
      <c r="G3" s="33"/>
      <c r="H3" s="16" t="str">
        <f t="shared" ref="H3:H66" si="0">IF(S3&lt;&gt;"Ž",IF($O$2-D3&gt;39,IF($O$2-D3&gt;49,IF($O$2-D3&gt;59,IF($O$2-D3&gt;69,IF($O$2-D3&gt;90,"","E"),"D"),"C"),"B"),"A"),IF(S3="Ž",IF($O$2-D3&gt;34,IF($O$2-D3&gt;44,IF($O$2-D3&gt;90,"","H"),"G"),"F")))</f>
        <v>B</v>
      </c>
      <c r="I3" s="1"/>
      <c r="J3" s="1"/>
      <c r="K3" s="1"/>
      <c r="L3" s="1"/>
      <c r="M3" s="1"/>
      <c r="N3" s="1"/>
      <c r="O3" s="18"/>
      <c r="P3" s="1"/>
      <c r="Q3" s="1"/>
      <c r="R3" s="1"/>
      <c r="S3" s="3" t="str">
        <f t="shared" ref="S3:S34" si="1">IF(LEN(B3)=0," ",IF(MID(B3,LEN(B3),1)="á","Ž","M"))</f>
        <v>M</v>
      </c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>
      <c r="A4" s="26">
        <f>IF(B4&lt;&gt;0,A3+1,"")</f>
        <v>2</v>
      </c>
      <c r="B4" s="23" t="s">
        <v>127</v>
      </c>
      <c r="C4" s="23" t="s">
        <v>128</v>
      </c>
      <c r="D4" s="24">
        <v>1965</v>
      </c>
      <c r="E4" s="33" t="s">
        <v>62</v>
      </c>
      <c r="F4" s="25">
        <v>77</v>
      </c>
      <c r="G4" s="33"/>
      <c r="H4" s="16" t="str">
        <f t="shared" si="0"/>
        <v>C</v>
      </c>
      <c r="I4" s="1"/>
      <c r="J4" s="1"/>
      <c r="K4" s="1"/>
      <c r="L4" s="1"/>
      <c r="M4" s="1"/>
      <c r="N4" s="1"/>
      <c r="O4" s="18"/>
      <c r="P4" s="1"/>
      <c r="Q4" s="1"/>
      <c r="R4" s="1"/>
      <c r="S4" s="4" t="str">
        <f t="shared" si="1"/>
        <v>M</v>
      </c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>
      <c r="A5" s="26">
        <f t="shared" ref="A5:A68" si="2">IF(B5&lt;&gt;0,A4+1,"")</f>
        <v>3</v>
      </c>
      <c r="B5" s="23" t="s">
        <v>76</v>
      </c>
      <c r="C5" s="23" t="s">
        <v>77</v>
      </c>
      <c r="D5" s="24">
        <v>1962</v>
      </c>
      <c r="E5" s="33" t="s">
        <v>78</v>
      </c>
      <c r="F5" s="25">
        <v>61</v>
      </c>
      <c r="G5" s="33"/>
      <c r="H5" s="16" t="str">
        <f t="shared" si="0"/>
        <v>C</v>
      </c>
      <c r="I5" s="1"/>
      <c r="J5" s="1"/>
      <c r="K5" s="1"/>
      <c r="L5" s="1"/>
      <c r="M5" s="1"/>
      <c r="N5" s="1"/>
      <c r="O5" s="18"/>
      <c r="P5" s="1"/>
      <c r="Q5" s="1"/>
      <c r="R5" s="1"/>
      <c r="S5" s="3" t="str">
        <f t="shared" si="1"/>
        <v>M</v>
      </c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>
      <c r="A6" s="26">
        <f t="shared" si="2"/>
        <v>4</v>
      </c>
      <c r="B6" s="23" t="s">
        <v>138</v>
      </c>
      <c r="C6" s="23" t="s">
        <v>130</v>
      </c>
      <c r="D6" s="24">
        <v>1987</v>
      </c>
      <c r="E6" s="33" t="s">
        <v>122</v>
      </c>
      <c r="F6" s="25">
        <v>27</v>
      </c>
      <c r="G6" s="33"/>
      <c r="H6" s="16" t="str">
        <f t="shared" si="0"/>
        <v>A</v>
      </c>
      <c r="I6" s="1"/>
      <c r="J6" s="1"/>
      <c r="K6" s="159" t="s">
        <v>13</v>
      </c>
      <c r="L6" s="160"/>
      <c r="M6" s="161"/>
      <c r="N6" s="1"/>
      <c r="O6" s="18"/>
      <c r="P6" s="1"/>
      <c r="Q6" s="1"/>
      <c r="R6" s="1"/>
      <c r="S6" s="4" t="str">
        <f t="shared" si="1"/>
        <v>M</v>
      </c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>
      <c r="A7" s="26">
        <f t="shared" si="2"/>
        <v>5</v>
      </c>
      <c r="B7" s="23" t="s">
        <v>105</v>
      </c>
      <c r="C7" s="23" t="s">
        <v>106</v>
      </c>
      <c r="D7" s="24">
        <v>1959</v>
      </c>
      <c r="E7" s="33" t="s">
        <v>91</v>
      </c>
      <c r="F7" s="25">
        <v>74</v>
      </c>
      <c r="G7" s="33"/>
      <c r="H7" s="16" t="str">
        <f t="shared" si="0"/>
        <v>C</v>
      </c>
      <c r="I7" s="1"/>
      <c r="J7" s="1"/>
      <c r="K7" s="1"/>
      <c r="L7" s="1"/>
      <c r="M7" s="1"/>
      <c r="N7" s="1"/>
      <c r="O7" s="18"/>
      <c r="P7" s="1"/>
      <c r="Q7" s="1"/>
      <c r="R7" s="1"/>
      <c r="S7" s="3" t="str">
        <f t="shared" si="1"/>
        <v>M</v>
      </c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>
      <c r="A8" s="26">
        <f t="shared" si="2"/>
        <v>6</v>
      </c>
      <c r="B8" s="23" t="s">
        <v>105</v>
      </c>
      <c r="C8" s="23" t="s">
        <v>107</v>
      </c>
      <c r="D8" s="24">
        <v>1987</v>
      </c>
      <c r="E8" s="33" t="s">
        <v>91</v>
      </c>
      <c r="F8" s="25">
        <v>73</v>
      </c>
      <c r="G8" s="33"/>
      <c r="H8" s="16" t="str">
        <f t="shared" si="0"/>
        <v>A</v>
      </c>
      <c r="I8" s="1"/>
      <c r="J8" s="1"/>
      <c r="K8" s="1"/>
      <c r="L8" s="1"/>
      <c r="M8" s="1"/>
      <c r="N8" s="1"/>
      <c r="O8" s="18"/>
      <c r="P8" s="1"/>
      <c r="Q8" s="1"/>
      <c r="R8" s="1"/>
      <c r="S8" s="4" t="str">
        <f t="shared" si="1"/>
        <v>M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>
      <c r="A9" s="26">
        <f t="shared" si="2"/>
        <v>7</v>
      </c>
      <c r="B9" s="23" t="s">
        <v>52</v>
      </c>
      <c r="C9" s="23" t="s">
        <v>53</v>
      </c>
      <c r="D9" s="24">
        <v>1988</v>
      </c>
      <c r="E9" s="33" t="s">
        <v>54</v>
      </c>
      <c r="F9" s="25"/>
      <c r="G9" s="33"/>
      <c r="H9" s="16" t="str">
        <f t="shared" si="0"/>
        <v>A</v>
      </c>
      <c r="I9" s="1"/>
      <c r="J9" s="1"/>
      <c r="K9" s="19"/>
      <c r="L9" s="1"/>
      <c r="M9" s="1"/>
      <c r="N9" s="1"/>
      <c r="O9" s="18"/>
      <c r="P9" s="1"/>
      <c r="Q9" s="1"/>
      <c r="R9" s="1"/>
      <c r="S9" s="3" t="str">
        <f t="shared" si="1"/>
        <v>M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>
      <c r="A10" s="26">
        <f t="shared" si="2"/>
        <v>8</v>
      </c>
      <c r="B10" s="23" t="s">
        <v>148</v>
      </c>
      <c r="C10" s="23" t="s">
        <v>115</v>
      </c>
      <c r="D10" s="24">
        <v>1974</v>
      </c>
      <c r="E10" s="33" t="s">
        <v>149</v>
      </c>
      <c r="F10" s="25">
        <v>64</v>
      </c>
      <c r="G10" s="33"/>
      <c r="H10" s="16" t="str">
        <f t="shared" si="0"/>
        <v>B</v>
      </c>
      <c r="I10" s="1"/>
      <c r="J10" s="1"/>
      <c r="K10" s="1"/>
      <c r="L10" s="1"/>
      <c r="M10" s="1"/>
      <c r="N10" s="1"/>
      <c r="O10" s="18"/>
      <c r="P10" s="1"/>
      <c r="Q10" s="1"/>
      <c r="R10" s="1"/>
      <c r="S10" s="4" t="str">
        <f t="shared" si="1"/>
        <v>M</v>
      </c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>
      <c r="A11" s="26">
        <f t="shared" si="2"/>
        <v>9</v>
      </c>
      <c r="B11" s="23" t="s">
        <v>65</v>
      </c>
      <c r="C11" s="23" t="s">
        <v>66</v>
      </c>
      <c r="D11" s="24">
        <v>1958</v>
      </c>
      <c r="E11" s="33" t="s">
        <v>67</v>
      </c>
      <c r="F11" s="25">
        <v>57</v>
      </c>
      <c r="G11" s="33"/>
      <c r="H11" s="16" t="str">
        <f t="shared" si="0"/>
        <v>C</v>
      </c>
      <c r="I11" s="1"/>
      <c r="J11" s="1"/>
      <c r="K11" s="1"/>
      <c r="L11" s="1"/>
      <c r="M11" s="1"/>
      <c r="N11" s="1"/>
      <c r="O11" s="18"/>
      <c r="P11" s="1"/>
      <c r="Q11" s="1"/>
      <c r="R11" s="1"/>
      <c r="S11" s="3" t="str">
        <f t="shared" si="1"/>
        <v>M</v>
      </c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>
      <c r="A12" s="26">
        <f t="shared" si="2"/>
        <v>10</v>
      </c>
      <c r="B12" s="23" t="s">
        <v>55</v>
      </c>
      <c r="C12" s="23" t="s">
        <v>56</v>
      </c>
      <c r="D12" s="24">
        <v>1970</v>
      </c>
      <c r="E12" s="33" t="s">
        <v>57</v>
      </c>
      <c r="F12" s="25">
        <v>50</v>
      </c>
      <c r="G12" s="33"/>
      <c r="H12" s="16" t="str">
        <f t="shared" si="0"/>
        <v>B</v>
      </c>
      <c r="I12" s="1"/>
      <c r="J12" s="1"/>
      <c r="K12" s="20"/>
      <c r="L12" s="1"/>
      <c r="M12" s="1"/>
      <c r="N12" s="1"/>
      <c r="O12" s="18"/>
      <c r="P12" s="1"/>
      <c r="Q12" s="1"/>
      <c r="R12" s="1"/>
      <c r="S12" s="4" t="str">
        <f t="shared" si="1"/>
        <v>M</v>
      </c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>
      <c r="A13" s="26">
        <f t="shared" si="2"/>
        <v>11</v>
      </c>
      <c r="B13" s="23" t="s">
        <v>48</v>
      </c>
      <c r="C13" s="23" t="s">
        <v>49</v>
      </c>
      <c r="D13" s="24">
        <v>1965</v>
      </c>
      <c r="E13" s="33" t="s">
        <v>44</v>
      </c>
      <c r="F13" s="25">
        <v>10</v>
      </c>
      <c r="G13" s="33" t="s">
        <v>45</v>
      </c>
      <c r="H13" s="16" t="str">
        <f t="shared" si="0"/>
        <v>C</v>
      </c>
      <c r="I13" s="1"/>
      <c r="J13" s="1"/>
      <c r="K13" s="20"/>
      <c r="L13" s="1"/>
      <c r="M13" s="1"/>
      <c r="N13" s="1"/>
      <c r="O13" s="18"/>
      <c r="P13" s="1"/>
      <c r="Q13" s="1"/>
      <c r="R13" s="1"/>
      <c r="S13" s="3" t="str">
        <f t="shared" si="1"/>
        <v>M</v>
      </c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>
      <c r="A14" s="26">
        <f t="shared" si="2"/>
        <v>12</v>
      </c>
      <c r="B14" s="23" t="s">
        <v>159</v>
      </c>
      <c r="C14" s="23" t="s">
        <v>160</v>
      </c>
      <c r="D14" s="24">
        <v>1983</v>
      </c>
      <c r="E14" s="33" t="s">
        <v>241</v>
      </c>
      <c r="F14" s="25">
        <v>87</v>
      </c>
      <c r="G14" s="33"/>
      <c r="H14" s="16" t="str">
        <f t="shared" si="0"/>
        <v>F</v>
      </c>
      <c r="I14" s="1"/>
      <c r="J14" s="1"/>
      <c r="K14" s="20"/>
      <c r="L14" s="1"/>
      <c r="M14" s="1"/>
      <c r="N14" s="1"/>
      <c r="O14" s="18"/>
      <c r="P14" s="1"/>
      <c r="Q14" s="1"/>
      <c r="R14" s="1"/>
      <c r="S14" s="4" t="str">
        <f t="shared" si="1"/>
        <v>Ž</v>
      </c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>
      <c r="A15" s="26">
        <f t="shared" si="2"/>
        <v>13</v>
      </c>
      <c r="B15" s="23" t="s">
        <v>42</v>
      </c>
      <c r="C15" s="23" t="s">
        <v>43</v>
      </c>
      <c r="D15" s="24">
        <v>1991</v>
      </c>
      <c r="E15" s="33" t="s">
        <v>44</v>
      </c>
      <c r="F15" s="25">
        <v>11</v>
      </c>
      <c r="G15" s="33" t="s">
        <v>45</v>
      </c>
      <c r="H15" s="16" t="str">
        <f t="shared" si="0"/>
        <v>A</v>
      </c>
      <c r="I15" s="1"/>
      <c r="J15" s="1"/>
      <c r="K15" s="20"/>
      <c r="L15" s="1"/>
      <c r="M15" s="1"/>
      <c r="N15" s="1"/>
      <c r="O15" s="18"/>
      <c r="P15" s="1"/>
      <c r="Q15" s="1"/>
      <c r="R15" s="1"/>
      <c r="S15" s="3" t="str">
        <f t="shared" si="1"/>
        <v>M</v>
      </c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>
      <c r="A16" s="26">
        <f t="shared" si="2"/>
        <v>14</v>
      </c>
      <c r="B16" s="23" t="s">
        <v>143</v>
      </c>
      <c r="C16" s="23" t="s">
        <v>56</v>
      </c>
      <c r="D16" s="24">
        <v>1974</v>
      </c>
      <c r="E16" s="33" t="s">
        <v>144</v>
      </c>
      <c r="F16" s="25">
        <v>100</v>
      </c>
      <c r="G16" s="33"/>
      <c r="H16" s="16" t="str">
        <f t="shared" si="0"/>
        <v>B</v>
      </c>
      <c r="I16" s="20"/>
      <c r="J16" s="20"/>
      <c r="K16" s="20"/>
      <c r="L16" s="1"/>
      <c r="M16" s="20"/>
      <c r="N16" s="20"/>
      <c r="O16" s="18"/>
      <c r="P16" s="1"/>
      <c r="Q16" s="1"/>
      <c r="R16" s="1"/>
      <c r="S16" s="4" t="str">
        <f t="shared" si="1"/>
        <v>M</v>
      </c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>
      <c r="A17" s="26">
        <f t="shared" si="2"/>
        <v>15</v>
      </c>
      <c r="B17" s="23" t="s">
        <v>99</v>
      </c>
      <c r="C17" s="23" t="s">
        <v>100</v>
      </c>
      <c r="D17" s="24">
        <v>1982</v>
      </c>
      <c r="E17" s="33" t="s">
        <v>101</v>
      </c>
      <c r="F17" s="25">
        <v>82</v>
      </c>
      <c r="G17" s="33"/>
      <c r="H17" s="16" t="str">
        <f t="shared" si="0"/>
        <v>A</v>
      </c>
      <c r="I17" s="20"/>
      <c r="J17" s="20"/>
      <c r="K17" s="20"/>
      <c r="L17" s="1"/>
      <c r="M17" s="20"/>
      <c r="N17" s="20"/>
      <c r="O17" s="18"/>
      <c r="P17" s="1"/>
      <c r="Q17" s="1"/>
      <c r="R17" s="1"/>
      <c r="S17" s="3" t="str">
        <f t="shared" si="1"/>
        <v>M</v>
      </c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>
      <c r="A18" s="26">
        <f t="shared" si="2"/>
        <v>16</v>
      </c>
      <c r="B18" s="23" t="s">
        <v>153</v>
      </c>
      <c r="C18" s="23" t="s">
        <v>130</v>
      </c>
      <c r="D18" s="24">
        <v>1987</v>
      </c>
      <c r="E18" s="33" t="s">
        <v>154</v>
      </c>
      <c r="F18" s="25">
        <v>45</v>
      </c>
      <c r="G18" s="33"/>
      <c r="H18" s="16" t="str">
        <f t="shared" si="0"/>
        <v>A</v>
      </c>
      <c r="I18" s="20"/>
      <c r="J18" s="20"/>
      <c r="K18" s="20"/>
      <c r="L18" s="1"/>
      <c r="M18" s="20"/>
      <c r="N18" s="20"/>
      <c r="O18" s="18"/>
      <c r="P18" s="1"/>
      <c r="Q18" s="1"/>
      <c r="R18" s="1"/>
      <c r="S18" s="4" t="str">
        <f t="shared" si="1"/>
        <v>M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>
      <c r="A19" s="26">
        <f t="shared" si="2"/>
        <v>17</v>
      </c>
      <c r="B19" s="23" t="s">
        <v>108</v>
      </c>
      <c r="C19" s="23" t="s">
        <v>77</v>
      </c>
      <c r="D19" s="24">
        <v>1975</v>
      </c>
      <c r="E19" s="33" t="s">
        <v>109</v>
      </c>
      <c r="F19" s="25">
        <v>96</v>
      </c>
      <c r="G19" s="33"/>
      <c r="H19" s="16" t="str">
        <f t="shared" si="0"/>
        <v>B</v>
      </c>
      <c r="I19" s="20"/>
      <c r="J19" s="20"/>
      <c r="K19" s="20"/>
      <c r="L19" s="1"/>
      <c r="M19" s="20"/>
      <c r="N19" s="20"/>
      <c r="O19" s="18"/>
      <c r="P19" s="1"/>
      <c r="Q19" s="1"/>
      <c r="R19" s="1"/>
      <c r="S19" s="3" t="str">
        <f t="shared" si="1"/>
        <v>M</v>
      </c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>
      <c r="A20" s="26">
        <f t="shared" si="2"/>
        <v>18</v>
      </c>
      <c r="B20" s="23" t="s">
        <v>110</v>
      </c>
      <c r="C20" s="23" t="s">
        <v>111</v>
      </c>
      <c r="D20" s="24">
        <v>1941</v>
      </c>
      <c r="E20" s="33" t="s">
        <v>101</v>
      </c>
      <c r="F20" s="25">
        <v>14</v>
      </c>
      <c r="G20" s="33"/>
      <c r="H20" s="16" t="str">
        <f t="shared" si="0"/>
        <v>E</v>
      </c>
      <c r="I20" s="20"/>
      <c r="J20" s="20"/>
      <c r="K20" s="20"/>
      <c r="L20" s="1"/>
      <c r="M20" s="20"/>
      <c r="N20" s="20"/>
      <c r="O20" s="18"/>
      <c r="P20" s="1"/>
      <c r="Q20" s="1"/>
      <c r="R20" s="1"/>
      <c r="S20" s="4" t="str">
        <f t="shared" si="1"/>
        <v>M</v>
      </c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>
      <c r="A21" s="26">
        <f t="shared" si="2"/>
        <v>19</v>
      </c>
      <c r="B21" s="23" t="s">
        <v>151</v>
      </c>
      <c r="C21" s="23" t="s">
        <v>103</v>
      </c>
      <c r="D21" s="24">
        <v>1973</v>
      </c>
      <c r="E21" s="33" t="s">
        <v>152</v>
      </c>
      <c r="F21" s="25">
        <v>42</v>
      </c>
      <c r="G21" s="33"/>
      <c r="H21" s="16" t="str">
        <f t="shared" si="0"/>
        <v>B</v>
      </c>
      <c r="I21" s="20"/>
      <c r="J21" s="20"/>
      <c r="K21" s="20"/>
      <c r="L21" s="20"/>
      <c r="M21" s="20"/>
      <c r="N21" s="20"/>
      <c r="O21" s="18"/>
      <c r="P21" s="1"/>
      <c r="Q21" s="1"/>
      <c r="R21" s="1"/>
      <c r="S21" s="3" t="str">
        <f t="shared" si="1"/>
        <v>M</v>
      </c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>
      <c r="A22" s="26">
        <f t="shared" si="2"/>
        <v>20</v>
      </c>
      <c r="B22" s="23" t="s">
        <v>134</v>
      </c>
      <c r="C22" s="23" t="s">
        <v>135</v>
      </c>
      <c r="D22" s="24">
        <v>1938</v>
      </c>
      <c r="E22" s="33" t="s">
        <v>136</v>
      </c>
      <c r="F22" s="25">
        <v>21</v>
      </c>
      <c r="G22" s="33" t="s">
        <v>75</v>
      </c>
      <c r="H22" s="16" t="str">
        <f t="shared" si="0"/>
        <v>E</v>
      </c>
      <c r="I22" s="20"/>
      <c r="J22" s="20"/>
      <c r="K22" s="20"/>
      <c r="L22" s="20"/>
      <c r="M22" s="20"/>
      <c r="N22" s="20"/>
      <c r="O22" s="18"/>
      <c r="P22" s="1"/>
      <c r="Q22" s="1"/>
      <c r="R22" s="1"/>
      <c r="S22" s="4" t="str">
        <f t="shared" si="1"/>
        <v>M</v>
      </c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>
      <c r="A23" s="26">
        <f t="shared" si="2"/>
        <v>21</v>
      </c>
      <c r="B23" s="23" t="s">
        <v>88</v>
      </c>
      <c r="C23" s="23" t="s">
        <v>43</v>
      </c>
      <c r="D23" s="24">
        <v>1978</v>
      </c>
      <c r="E23" s="33" t="s">
        <v>84</v>
      </c>
      <c r="F23" s="25">
        <v>59</v>
      </c>
      <c r="G23" s="33"/>
      <c r="H23" s="16" t="str">
        <f t="shared" si="0"/>
        <v>A</v>
      </c>
      <c r="I23" s="20"/>
      <c r="J23" s="20"/>
      <c r="K23" s="20"/>
      <c r="L23" s="20"/>
      <c r="M23" s="20"/>
      <c r="N23" s="20"/>
      <c r="O23" s="18"/>
      <c r="P23" s="1"/>
      <c r="Q23" s="1"/>
      <c r="R23" s="1"/>
      <c r="S23" s="3" t="str">
        <f t="shared" si="1"/>
        <v>M</v>
      </c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>
      <c r="A24" s="26">
        <f t="shared" si="2"/>
        <v>22</v>
      </c>
      <c r="B24" s="23" t="s">
        <v>88</v>
      </c>
      <c r="C24" s="23" t="s">
        <v>95</v>
      </c>
      <c r="D24" s="24">
        <v>1979</v>
      </c>
      <c r="E24" s="33" t="s">
        <v>84</v>
      </c>
      <c r="F24" s="25"/>
      <c r="G24" s="33"/>
      <c r="H24" s="16" t="str">
        <f t="shared" si="0"/>
        <v>A</v>
      </c>
      <c r="I24" s="20"/>
      <c r="J24" s="20"/>
      <c r="K24" s="20"/>
      <c r="L24" s="20"/>
      <c r="M24" s="20"/>
      <c r="N24" s="20"/>
      <c r="O24" s="18"/>
      <c r="P24" s="1"/>
      <c r="Q24" s="1"/>
      <c r="R24" s="1"/>
      <c r="S24" s="4" t="str">
        <f t="shared" si="1"/>
        <v>M</v>
      </c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>
      <c r="A25" s="26">
        <f t="shared" si="2"/>
        <v>23</v>
      </c>
      <c r="B25" s="23" t="s">
        <v>145</v>
      </c>
      <c r="C25" s="23" t="s">
        <v>56</v>
      </c>
      <c r="D25" s="24">
        <v>1966</v>
      </c>
      <c r="E25" s="33" t="s">
        <v>146</v>
      </c>
      <c r="F25" s="25">
        <v>5</v>
      </c>
      <c r="G25" s="33" t="s">
        <v>147</v>
      </c>
      <c r="H25" s="16" t="str">
        <f t="shared" si="0"/>
        <v>B</v>
      </c>
      <c r="I25" s="20"/>
      <c r="J25" s="20"/>
      <c r="K25" s="20"/>
      <c r="L25" s="20"/>
      <c r="M25" s="20"/>
      <c r="N25" s="20"/>
      <c r="O25" s="18"/>
      <c r="P25" s="1"/>
      <c r="Q25" s="1"/>
      <c r="R25" s="1"/>
      <c r="S25" s="3" t="str">
        <f t="shared" si="1"/>
        <v>M</v>
      </c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>
      <c r="A26" s="26">
        <f t="shared" si="2"/>
        <v>24</v>
      </c>
      <c r="B26" s="23" t="s">
        <v>129</v>
      </c>
      <c r="C26" s="23" t="s">
        <v>130</v>
      </c>
      <c r="D26" s="24">
        <v>1968</v>
      </c>
      <c r="E26" s="33" t="s">
        <v>62</v>
      </c>
      <c r="F26" s="25">
        <v>85</v>
      </c>
      <c r="G26" s="33"/>
      <c r="H26" s="16" t="str">
        <f t="shared" si="0"/>
        <v>B</v>
      </c>
      <c r="I26" s="20"/>
      <c r="J26" s="20"/>
      <c r="K26" s="20"/>
      <c r="L26" s="20"/>
      <c r="M26" s="20"/>
      <c r="N26" s="20"/>
      <c r="O26" s="18"/>
      <c r="P26" s="1"/>
      <c r="Q26" s="1"/>
      <c r="R26" s="1"/>
      <c r="S26" s="4" t="str">
        <f t="shared" si="1"/>
        <v>M</v>
      </c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>
      <c r="A27" s="26">
        <f t="shared" si="2"/>
        <v>25</v>
      </c>
      <c r="B27" s="23" t="s">
        <v>223</v>
      </c>
      <c r="C27" s="23" t="s">
        <v>141</v>
      </c>
      <c r="D27" s="24">
        <v>1986</v>
      </c>
      <c r="E27" s="33" t="s">
        <v>101</v>
      </c>
      <c r="F27" s="25">
        <v>56</v>
      </c>
      <c r="G27" s="33"/>
      <c r="H27" s="16" t="str">
        <f t="shared" si="0"/>
        <v>F</v>
      </c>
      <c r="I27" s="1"/>
      <c r="J27" s="1"/>
      <c r="K27" s="1"/>
      <c r="L27" s="1"/>
      <c r="M27" s="1"/>
      <c r="N27" s="1"/>
      <c r="O27" s="18"/>
      <c r="P27" s="1"/>
      <c r="Q27" s="1"/>
      <c r="R27" s="1"/>
      <c r="S27" s="3" t="str">
        <f t="shared" si="1"/>
        <v>Ž</v>
      </c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>
      <c r="A28" s="26">
        <f t="shared" si="2"/>
        <v>26</v>
      </c>
      <c r="B28" s="23" t="s">
        <v>85</v>
      </c>
      <c r="C28" s="23" t="s">
        <v>86</v>
      </c>
      <c r="D28" s="24">
        <v>1971</v>
      </c>
      <c r="E28" s="33" t="s">
        <v>87</v>
      </c>
      <c r="F28" s="25">
        <v>103</v>
      </c>
      <c r="G28" s="33"/>
      <c r="H28" s="16" t="str">
        <f t="shared" si="0"/>
        <v>B</v>
      </c>
      <c r="I28" s="1"/>
      <c r="J28" s="1"/>
      <c r="K28" s="1"/>
      <c r="L28" s="1"/>
      <c r="M28" s="1"/>
      <c r="N28" s="1"/>
      <c r="O28" s="18"/>
      <c r="P28" s="1"/>
      <c r="Q28" s="1"/>
      <c r="R28" s="1"/>
      <c r="S28" s="4" t="str">
        <f t="shared" si="1"/>
        <v>M</v>
      </c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>
      <c r="A29" s="26">
        <f t="shared" si="2"/>
        <v>27</v>
      </c>
      <c r="B29" s="23" t="s">
        <v>139</v>
      </c>
      <c r="C29" s="23" t="s">
        <v>56</v>
      </c>
      <c r="D29" s="24">
        <v>1953</v>
      </c>
      <c r="E29" s="33" t="s">
        <v>140</v>
      </c>
      <c r="F29" s="25">
        <v>75</v>
      </c>
      <c r="G29" s="33"/>
      <c r="H29" s="16" t="str">
        <f t="shared" si="0"/>
        <v>D</v>
      </c>
      <c r="I29" s="1"/>
      <c r="J29" s="1"/>
      <c r="K29" s="1"/>
      <c r="L29" s="1"/>
      <c r="M29" s="1"/>
      <c r="N29" s="1"/>
      <c r="O29" s="18"/>
      <c r="P29" s="1"/>
      <c r="Q29" s="1"/>
      <c r="R29" s="1"/>
      <c r="S29" s="3" t="str">
        <f t="shared" si="1"/>
        <v>M</v>
      </c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>
      <c r="A30" s="26">
        <f t="shared" si="2"/>
        <v>28</v>
      </c>
      <c r="B30" s="23" t="s">
        <v>166</v>
      </c>
      <c r="C30" s="23" t="s">
        <v>106</v>
      </c>
      <c r="D30" s="24">
        <v>1975</v>
      </c>
      <c r="E30" s="33" t="s">
        <v>167</v>
      </c>
      <c r="F30" s="25"/>
      <c r="G30" s="33"/>
      <c r="H30" s="16" t="str">
        <f t="shared" si="0"/>
        <v>B</v>
      </c>
      <c r="I30" s="1"/>
      <c r="J30" s="1"/>
      <c r="K30" s="1"/>
      <c r="L30" s="1"/>
      <c r="M30" s="1"/>
      <c r="N30" s="1"/>
      <c r="O30" s="18"/>
      <c r="P30" s="1"/>
      <c r="Q30" s="1"/>
      <c r="R30" s="1"/>
      <c r="S30" s="4" t="str">
        <f t="shared" si="1"/>
        <v>M</v>
      </c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>
      <c r="A31" s="26">
        <f t="shared" si="2"/>
        <v>29</v>
      </c>
      <c r="B31" s="23" t="s">
        <v>96</v>
      </c>
      <c r="C31" s="23" t="s">
        <v>97</v>
      </c>
      <c r="D31" s="24">
        <v>1977</v>
      </c>
      <c r="E31" s="33" t="s">
        <v>98</v>
      </c>
      <c r="F31" s="25">
        <v>38</v>
      </c>
      <c r="G31" s="33"/>
      <c r="H31" s="16" t="str">
        <f t="shared" si="0"/>
        <v>A</v>
      </c>
      <c r="I31" s="1"/>
      <c r="J31" s="1"/>
      <c r="K31" s="1"/>
      <c r="L31" s="1"/>
      <c r="M31" s="1"/>
      <c r="N31" s="1"/>
      <c r="O31" s="18"/>
      <c r="P31" s="1"/>
      <c r="Q31" s="1"/>
      <c r="R31" s="1"/>
      <c r="S31" s="3" t="str">
        <f t="shared" si="1"/>
        <v>M</v>
      </c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>
      <c r="A32" s="26">
        <f t="shared" si="2"/>
        <v>30</v>
      </c>
      <c r="B32" s="23" t="s">
        <v>164</v>
      </c>
      <c r="C32" s="23" t="s">
        <v>165</v>
      </c>
      <c r="D32" s="24">
        <v>1955</v>
      </c>
      <c r="E32" s="33" t="s">
        <v>57</v>
      </c>
      <c r="F32" s="25">
        <v>89</v>
      </c>
      <c r="G32" s="33"/>
      <c r="H32" s="16" t="str">
        <f t="shared" si="0"/>
        <v>D</v>
      </c>
      <c r="I32" s="1"/>
      <c r="J32" s="1"/>
      <c r="K32" s="1"/>
      <c r="L32" s="1"/>
      <c r="M32" s="1"/>
      <c r="N32" s="1"/>
      <c r="O32" s="18"/>
      <c r="P32" s="1"/>
      <c r="Q32" s="1"/>
      <c r="R32" s="1"/>
      <c r="S32" s="4" t="str">
        <f t="shared" si="1"/>
        <v>M</v>
      </c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>
      <c r="A33" s="26">
        <f t="shared" si="2"/>
        <v>31</v>
      </c>
      <c r="B33" s="23" t="s">
        <v>117</v>
      </c>
      <c r="C33" s="23" t="s">
        <v>118</v>
      </c>
      <c r="D33" s="24">
        <v>1976</v>
      </c>
      <c r="E33" s="33" t="s">
        <v>119</v>
      </c>
      <c r="F33" s="25">
        <v>55</v>
      </c>
      <c r="G33" s="33"/>
      <c r="H33" s="16" t="str">
        <f t="shared" si="0"/>
        <v>A</v>
      </c>
      <c r="I33" s="1"/>
      <c r="J33" s="1"/>
      <c r="K33" s="1"/>
      <c r="L33" s="1"/>
      <c r="M33" s="1"/>
      <c r="N33" s="1"/>
      <c r="O33" s="18"/>
      <c r="P33" s="1"/>
      <c r="Q33" s="1"/>
      <c r="R33" s="1"/>
      <c r="S33" s="3" t="str">
        <f t="shared" si="1"/>
        <v>M</v>
      </c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>
      <c r="A34" s="26">
        <f t="shared" si="2"/>
        <v>32</v>
      </c>
      <c r="B34" s="23" t="s">
        <v>82</v>
      </c>
      <c r="C34" s="23" t="s">
        <v>83</v>
      </c>
      <c r="D34" s="24">
        <v>1974</v>
      </c>
      <c r="E34" s="33" t="s">
        <v>84</v>
      </c>
      <c r="F34" s="25">
        <v>7</v>
      </c>
      <c r="G34" s="33"/>
      <c r="H34" s="16" t="str">
        <f t="shared" si="0"/>
        <v>G</v>
      </c>
      <c r="I34" s="1"/>
      <c r="J34" s="1"/>
      <c r="K34" s="1"/>
      <c r="L34" s="1"/>
      <c r="M34" s="1"/>
      <c r="N34" s="1"/>
      <c r="O34" s="18"/>
      <c r="P34" s="1"/>
      <c r="Q34" s="1"/>
      <c r="R34" s="1"/>
      <c r="S34" s="4" t="str">
        <f t="shared" si="1"/>
        <v>Ž</v>
      </c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>
      <c r="A35" s="26">
        <f t="shared" si="2"/>
        <v>33</v>
      </c>
      <c r="B35" s="23" t="s">
        <v>68</v>
      </c>
      <c r="C35" s="23" t="s">
        <v>69</v>
      </c>
      <c r="D35" s="24">
        <v>1971</v>
      </c>
      <c r="E35" s="33" t="s">
        <v>62</v>
      </c>
      <c r="F35" s="25">
        <v>98</v>
      </c>
      <c r="G35" s="33"/>
      <c r="H35" s="16" t="str">
        <f t="shared" si="0"/>
        <v>B</v>
      </c>
      <c r="I35" s="1"/>
      <c r="J35" s="1"/>
      <c r="K35" s="1"/>
      <c r="L35" s="1"/>
      <c r="M35" s="1"/>
      <c r="N35" s="1"/>
      <c r="O35" s="18"/>
      <c r="P35" s="1"/>
      <c r="Q35" s="1"/>
      <c r="R35" s="1"/>
      <c r="S35" s="3" t="str">
        <f t="shared" ref="S35:S66" si="3">IF(LEN(B35)=0," ",IF(MID(B35,LEN(B35),1)="á","Ž","M"))</f>
        <v>M</v>
      </c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>
      <c r="A36" s="26">
        <f t="shared" si="2"/>
        <v>34</v>
      </c>
      <c r="B36" s="23" t="s">
        <v>68</v>
      </c>
      <c r="C36" s="23" t="s">
        <v>56</v>
      </c>
      <c r="D36" s="24">
        <v>1969</v>
      </c>
      <c r="E36" s="33" t="s">
        <v>161</v>
      </c>
      <c r="F36" s="25">
        <v>102</v>
      </c>
      <c r="G36" s="33"/>
      <c r="H36" s="16" t="str">
        <f t="shared" si="0"/>
        <v>B</v>
      </c>
      <c r="I36" s="1"/>
      <c r="J36" s="1"/>
      <c r="K36" s="1"/>
      <c r="L36" s="1"/>
      <c r="M36" s="1"/>
      <c r="N36" s="1"/>
      <c r="O36" s="18"/>
      <c r="P36" s="1"/>
      <c r="Q36" s="1"/>
      <c r="R36" s="1"/>
      <c r="S36" s="4" t="str">
        <f t="shared" si="3"/>
        <v>M</v>
      </c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>
      <c r="A37" s="26">
        <f t="shared" si="2"/>
        <v>35</v>
      </c>
      <c r="B37" s="23" t="s">
        <v>142</v>
      </c>
      <c r="C37" s="23" t="s">
        <v>64</v>
      </c>
      <c r="D37" s="24">
        <v>1983</v>
      </c>
      <c r="E37" s="33" t="s">
        <v>57</v>
      </c>
      <c r="F37" s="25">
        <v>86</v>
      </c>
      <c r="G37" s="33"/>
      <c r="H37" s="16" t="str">
        <f t="shared" si="0"/>
        <v>A</v>
      </c>
      <c r="I37" s="1"/>
      <c r="J37" s="1"/>
      <c r="K37" s="1"/>
      <c r="L37" s="1"/>
      <c r="M37" s="1"/>
      <c r="N37" s="1"/>
      <c r="O37" s="18"/>
      <c r="P37" s="1"/>
      <c r="Q37" s="1"/>
      <c r="R37" s="1"/>
      <c r="S37" s="3" t="str">
        <f t="shared" si="3"/>
        <v>M</v>
      </c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>
      <c r="A38" s="26">
        <f t="shared" si="2"/>
        <v>36</v>
      </c>
      <c r="B38" s="23" t="s">
        <v>123</v>
      </c>
      <c r="C38" s="23" t="s">
        <v>124</v>
      </c>
      <c r="D38" s="24">
        <v>1969</v>
      </c>
      <c r="E38" s="33" t="s">
        <v>125</v>
      </c>
      <c r="F38" s="25">
        <v>35</v>
      </c>
      <c r="G38" s="33"/>
      <c r="H38" s="16" t="str">
        <f t="shared" si="0"/>
        <v>H</v>
      </c>
      <c r="I38" s="1"/>
      <c r="J38" s="1"/>
      <c r="K38" s="1"/>
      <c r="L38" s="1"/>
      <c r="M38" s="1"/>
      <c r="N38" s="1"/>
      <c r="O38" s="18"/>
      <c r="P38" s="1"/>
      <c r="Q38" s="1"/>
      <c r="R38" s="1"/>
      <c r="S38" s="4" t="str">
        <f t="shared" si="3"/>
        <v>Ž</v>
      </c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>
      <c r="A39" s="26">
        <f t="shared" si="2"/>
        <v>37</v>
      </c>
      <c r="B39" s="23" t="s">
        <v>126</v>
      </c>
      <c r="C39" s="23" t="s">
        <v>111</v>
      </c>
      <c r="D39" s="24">
        <v>1965</v>
      </c>
      <c r="E39" s="33" t="s">
        <v>125</v>
      </c>
      <c r="F39" s="25">
        <v>36</v>
      </c>
      <c r="G39" s="33"/>
      <c r="H39" s="16" t="str">
        <f t="shared" si="0"/>
        <v>C</v>
      </c>
      <c r="I39" s="1"/>
      <c r="J39" s="1"/>
      <c r="K39" s="1"/>
      <c r="L39" s="1"/>
      <c r="M39" s="1"/>
      <c r="N39" s="1"/>
      <c r="O39" s="18"/>
      <c r="P39" s="1"/>
      <c r="Q39" s="1"/>
      <c r="R39" s="1"/>
      <c r="S39" s="3" t="str">
        <f t="shared" si="3"/>
        <v>M</v>
      </c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>
      <c r="A40" s="26">
        <f t="shared" si="2"/>
        <v>38</v>
      </c>
      <c r="B40" s="23" t="s">
        <v>70</v>
      </c>
      <c r="C40" s="23" t="s">
        <v>56</v>
      </c>
      <c r="D40" s="24">
        <v>1977</v>
      </c>
      <c r="E40" s="33" t="s">
        <v>71</v>
      </c>
      <c r="F40" s="25">
        <v>95</v>
      </c>
      <c r="G40" s="33"/>
      <c r="H40" s="16" t="str">
        <f t="shared" si="0"/>
        <v>A</v>
      </c>
      <c r="I40" s="1"/>
      <c r="J40" s="1"/>
      <c r="K40" s="1"/>
      <c r="L40" s="1"/>
      <c r="M40" s="1"/>
      <c r="N40" s="1"/>
      <c r="O40" s="18"/>
      <c r="P40" s="1"/>
      <c r="Q40" s="1"/>
      <c r="R40" s="1"/>
      <c r="S40" s="4" t="str">
        <f t="shared" si="3"/>
        <v>M</v>
      </c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>
      <c r="A41" s="26">
        <f t="shared" si="2"/>
        <v>39</v>
      </c>
      <c r="B41" s="23" t="s">
        <v>158</v>
      </c>
      <c r="C41" s="23" t="s">
        <v>90</v>
      </c>
      <c r="D41" s="24">
        <v>1965</v>
      </c>
      <c r="E41" s="33" t="s">
        <v>57</v>
      </c>
      <c r="F41" s="25">
        <v>13</v>
      </c>
      <c r="G41" s="33" t="s">
        <v>75</v>
      </c>
      <c r="H41" s="16" t="str">
        <f t="shared" si="0"/>
        <v>C</v>
      </c>
      <c r="I41" s="1"/>
      <c r="J41" s="1"/>
      <c r="K41" s="1"/>
      <c r="L41" s="1"/>
      <c r="M41" s="1"/>
      <c r="N41" s="1"/>
      <c r="O41" s="18"/>
      <c r="P41" s="1"/>
      <c r="Q41" s="1"/>
      <c r="R41" s="1"/>
      <c r="S41" s="3" t="str">
        <f t="shared" si="3"/>
        <v>M</v>
      </c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>
      <c r="A42" s="26">
        <f t="shared" si="2"/>
        <v>40</v>
      </c>
      <c r="B42" s="23" t="s">
        <v>137</v>
      </c>
      <c r="C42" s="23" t="s">
        <v>56</v>
      </c>
      <c r="D42" s="24">
        <v>1970</v>
      </c>
      <c r="E42" s="33" t="s">
        <v>57</v>
      </c>
      <c r="F42" s="25">
        <v>37</v>
      </c>
      <c r="G42" s="33"/>
      <c r="H42" s="16" t="str">
        <f t="shared" si="0"/>
        <v>B</v>
      </c>
      <c r="I42" s="1"/>
      <c r="J42" s="1"/>
      <c r="K42" s="1"/>
      <c r="L42" s="1"/>
      <c r="M42" s="1"/>
      <c r="N42" s="1"/>
      <c r="O42" s="18"/>
      <c r="P42" s="1"/>
      <c r="Q42" s="1"/>
      <c r="R42" s="1"/>
      <c r="S42" s="4" t="str">
        <f t="shared" si="3"/>
        <v>M</v>
      </c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>
      <c r="A43" s="26">
        <f t="shared" si="2"/>
        <v>41</v>
      </c>
      <c r="B43" s="23" t="s">
        <v>114</v>
      </c>
      <c r="C43" s="23" t="s">
        <v>115</v>
      </c>
      <c r="D43" s="24">
        <v>1951</v>
      </c>
      <c r="E43" s="33" t="s">
        <v>116</v>
      </c>
      <c r="F43" s="25">
        <v>54</v>
      </c>
      <c r="G43" s="33"/>
      <c r="H43" s="16" t="str">
        <f t="shared" si="0"/>
        <v>D</v>
      </c>
      <c r="I43" s="1"/>
      <c r="J43" s="1"/>
      <c r="K43" s="1"/>
      <c r="L43" s="1"/>
      <c r="M43" s="1"/>
      <c r="N43" s="1"/>
      <c r="O43" s="18"/>
      <c r="P43" s="1"/>
      <c r="Q43" s="1"/>
      <c r="R43" s="1"/>
      <c r="S43" s="3" t="str">
        <f t="shared" si="3"/>
        <v>M</v>
      </c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>
      <c r="A44" s="26">
        <f t="shared" si="2"/>
        <v>42</v>
      </c>
      <c r="B44" s="23" t="s">
        <v>156</v>
      </c>
      <c r="C44" s="23" t="s">
        <v>61</v>
      </c>
      <c r="D44" s="24">
        <v>1977</v>
      </c>
      <c r="E44" s="33" t="s">
        <v>157</v>
      </c>
      <c r="F44" s="25">
        <v>30</v>
      </c>
      <c r="G44" s="33"/>
      <c r="H44" s="16" t="str">
        <f t="shared" si="0"/>
        <v>A</v>
      </c>
      <c r="I44" s="1"/>
      <c r="J44" s="1"/>
      <c r="K44" s="1"/>
      <c r="L44" s="1"/>
      <c r="M44" s="1"/>
      <c r="N44" s="1"/>
      <c r="O44" s="18"/>
      <c r="P44" s="1"/>
      <c r="Q44" s="1"/>
      <c r="R44" s="1"/>
      <c r="S44" s="4" t="str">
        <f t="shared" si="3"/>
        <v>M</v>
      </c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>
      <c r="A45" s="26">
        <f t="shared" si="2"/>
        <v>43</v>
      </c>
      <c r="B45" s="23" t="s">
        <v>112</v>
      </c>
      <c r="C45" s="23" t="s">
        <v>77</v>
      </c>
      <c r="D45" s="24">
        <v>1951</v>
      </c>
      <c r="E45" s="33" t="s">
        <v>113</v>
      </c>
      <c r="F45" s="25">
        <v>80</v>
      </c>
      <c r="G45" s="33"/>
      <c r="H45" s="16" t="str">
        <f t="shared" si="0"/>
        <v>D</v>
      </c>
      <c r="I45" s="1"/>
      <c r="J45" s="1"/>
      <c r="K45" s="1"/>
      <c r="L45" s="1"/>
      <c r="M45" s="1"/>
      <c r="N45" s="1"/>
      <c r="O45" s="18"/>
      <c r="P45" s="1"/>
      <c r="Q45" s="1"/>
      <c r="R45" s="1"/>
      <c r="S45" s="3" t="str">
        <f t="shared" si="3"/>
        <v>M</v>
      </c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>
      <c r="A46" s="26">
        <f t="shared" si="2"/>
        <v>44</v>
      </c>
      <c r="B46" s="23" t="s">
        <v>60</v>
      </c>
      <c r="C46" s="23" t="s">
        <v>61</v>
      </c>
      <c r="D46" s="24">
        <v>1965</v>
      </c>
      <c r="E46" s="33" t="s">
        <v>62</v>
      </c>
      <c r="F46" s="25">
        <v>76</v>
      </c>
      <c r="G46" s="33"/>
      <c r="H46" s="16" t="str">
        <f t="shared" si="0"/>
        <v>C</v>
      </c>
      <c r="I46" s="1"/>
      <c r="J46" s="1"/>
      <c r="K46" s="1"/>
      <c r="L46" s="1"/>
      <c r="M46" s="1"/>
      <c r="N46" s="1"/>
      <c r="O46" s="18"/>
      <c r="P46" s="1"/>
      <c r="Q46" s="1"/>
      <c r="R46" s="1"/>
      <c r="S46" s="4" t="str">
        <f t="shared" si="3"/>
        <v>M</v>
      </c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>
      <c r="A47" s="26">
        <f t="shared" si="2"/>
        <v>45</v>
      </c>
      <c r="B47" s="23" t="s">
        <v>58</v>
      </c>
      <c r="C47" s="23" t="s">
        <v>59</v>
      </c>
      <c r="D47" s="24">
        <v>1976</v>
      </c>
      <c r="E47" s="33" t="s">
        <v>57</v>
      </c>
      <c r="F47" s="25">
        <v>53</v>
      </c>
      <c r="G47" s="33"/>
      <c r="H47" s="16" t="str">
        <f t="shared" si="0"/>
        <v>A</v>
      </c>
      <c r="I47" s="1"/>
      <c r="J47" s="1"/>
      <c r="K47" s="1"/>
      <c r="L47" s="1"/>
      <c r="M47" s="1"/>
      <c r="N47" s="1"/>
      <c r="O47" s="18"/>
      <c r="P47" s="1"/>
      <c r="Q47" s="1"/>
      <c r="R47" s="1"/>
      <c r="S47" s="3" t="str">
        <f t="shared" si="3"/>
        <v>M</v>
      </c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>
      <c r="A48" s="26">
        <f t="shared" si="2"/>
        <v>46</v>
      </c>
      <c r="B48" s="23" t="s">
        <v>93</v>
      </c>
      <c r="C48" s="23" t="s">
        <v>94</v>
      </c>
      <c r="D48" s="24">
        <v>1970</v>
      </c>
      <c r="E48" s="33" t="s">
        <v>101</v>
      </c>
      <c r="F48" s="25">
        <v>107</v>
      </c>
      <c r="G48" s="33"/>
      <c r="H48" s="16" t="str">
        <f t="shared" si="0"/>
        <v>B</v>
      </c>
      <c r="I48" s="1"/>
      <c r="J48" s="1"/>
      <c r="K48" s="1"/>
      <c r="L48" s="1"/>
      <c r="M48" s="1"/>
      <c r="N48" s="1"/>
      <c r="O48" s="18"/>
      <c r="P48" s="1"/>
      <c r="Q48" s="1"/>
      <c r="R48" s="1"/>
      <c r="S48" s="4" t="str">
        <f t="shared" si="3"/>
        <v>M</v>
      </c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>
      <c r="A49" s="26">
        <f t="shared" si="2"/>
        <v>47</v>
      </c>
      <c r="B49" s="23" t="s">
        <v>162</v>
      </c>
      <c r="C49" s="23" t="s">
        <v>163</v>
      </c>
      <c r="D49" s="24">
        <v>1962</v>
      </c>
      <c r="E49" s="33" t="s">
        <v>101</v>
      </c>
      <c r="F49" s="25">
        <v>106</v>
      </c>
      <c r="G49" s="33"/>
      <c r="H49" s="16" t="str">
        <f t="shared" si="0"/>
        <v>H</v>
      </c>
      <c r="I49" s="1"/>
      <c r="J49" s="1"/>
      <c r="K49" s="1"/>
      <c r="L49" s="1"/>
      <c r="M49" s="1"/>
      <c r="N49" s="1"/>
      <c r="O49" s="18"/>
      <c r="P49" s="1"/>
      <c r="Q49" s="1"/>
      <c r="R49" s="1"/>
      <c r="S49" s="3" t="str">
        <f t="shared" si="3"/>
        <v>Ž</v>
      </c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>
      <c r="A50" s="26">
        <f t="shared" si="2"/>
        <v>48</v>
      </c>
      <c r="B50" s="23" t="s">
        <v>63</v>
      </c>
      <c r="C50" s="23" t="s">
        <v>64</v>
      </c>
      <c r="D50" s="24">
        <v>1978</v>
      </c>
      <c r="E50" s="33" t="s">
        <v>57</v>
      </c>
      <c r="F50" s="25">
        <v>19</v>
      </c>
      <c r="G50" s="33"/>
      <c r="H50" s="16" t="str">
        <f t="shared" si="0"/>
        <v>A</v>
      </c>
      <c r="I50" s="1"/>
      <c r="J50" s="1"/>
      <c r="K50" s="1"/>
      <c r="L50" s="1"/>
      <c r="M50" s="1"/>
      <c r="N50" s="1"/>
      <c r="O50" s="18"/>
      <c r="P50" s="1"/>
      <c r="Q50" s="1"/>
      <c r="R50" s="1"/>
      <c r="S50" s="4" t="str">
        <f t="shared" si="3"/>
        <v>M</v>
      </c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>
      <c r="A51" s="26">
        <f t="shared" si="2"/>
        <v>49</v>
      </c>
      <c r="B51" s="23" t="s">
        <v>102</v>
      </c>
      <c r="C51" s="23" t="s">
        <v>103</v>
      </c>
      <c r="D51" s="24">
        <v>1988</v>
      </c>
      <c r="E51" s="33" t="s">
        <v>104</v>
      </c>
      <c r="F51" s="25">
        <v>105</v>
      </c>
      <c r="G51" s="33"/>
      <c r="H51" s="16" t="str">
        <f t="shared" si="0"/>
        <v>A</v>
      </c>
      <c r="I51" s="1"/>
      <c r="J51" s="1"/>
      <c r="K51" s="1"/>
      <c r="L51" s="1"/>
      <c r="M51" s="1"/>
      <c r="N51" s="1"/>
      <c r="O51" s="18"/>
      <c r="P51" s="1"/>
      <c r="Q51" s="1"/>
      <c r="R51" s="1"/>
      <c r="S51" s="3" t="str">
        <f t="shared" si="3"/>
        <v>M</v>
      </c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>
      <c r="A52" s="26">
        <f t="shared" si="2"/>
        <v>50</v>
      </c>
      <c r="B52" s="23" t="s">
        <v>131</v>
      </c>
      <c r="C52" s="23" t="s">
        <v>132</v>
      </c>
      <c r="D52" s="24">
        <v>1975</v>
      </c>
      <c r="E52" s="33" t="s">
        <v>133</v>
      </c>
      <c r="F52" s="25">
        <v>40</v>
      </c>
      <c r="G52" s="33"/>
      <c r="H52" s="16" t="str">
        <f t="shared" si="0"/>
        <v>B</v>
      </c>
      <c r="I52" s="1"/>
      <c r="J52" s="1"/>
      <c r="K52" s="1"/>
      <c r="L52" s="1"/>
      <c r="M52" s="1"/>
      <c r="N52" s="1"/>
      <c r="O52" s="18"/>
      <c r="P52" s="1"/>
      <c r="Q52" s="1"/>
      <c r="R52" s="1"/>
      <c r="S52" s="4" t="str">
        <f t="shared" si="3"/>
        <v>M</v>
      </c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>
      <c r="A53" s="26">
        <f t="shared" si="2"/>
        <v>51</v>
      </c>
      <c r="B53" s="23" t="s">
        <v>89</v>
      </c>
      <c r="C53" s="23" t="s">
        <v>90</v>
      </c>
      <c r="D53" s="24">
        <v>1977</v>
      </c>
      <c r="E53" s="33" t="s">
        <v>91</v>
      </c>
      <c r="F53" s="25">
        <v>58</v>
      </c>
      <c r="G53" s="33"/>
      <c r="H53" s="16" t="str">
        <f t="shared" si="0"/>
        <v>A</v>
      </c>
      <c r="I53" s="1"/>
      <c r="J53" s="1"/>
      <c r="K53" s="1"/>
      <c r="L53" s="1"/>
      <c r="M53" s="1"/>
      <c r="N53" s="1"/>
      <c r="O53" s="18"/>
      <c r="P53" s="1"/>
      <c r="Q53" s="1"/>
      <c r="R53" s="1"/>
      <c r="S53" s="3" t="str">
        <f t="shared" si="3"/>
        <v>M</v>
      </c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>
      <c r="A54" s="26">
        <f t="shared" si="2"/>
        <v>52</v>
      </c>
      <c r="B54" s="23" t="s">
        <v>89</v>
      </c>
      <c r="C54" s="23" t="s">
        <v>61</v>
      </c>
      <c r="D54" s="24">
        <v>1973</v>
      </c>
      <c r="E54" s="33" t="s">
        <v>92</v>
      </c>
      <c r="F54" s="25">
        <v>92</v>
      </c>
      <c r="G54" s="33"/>
      <c r="H54" s="16" t="str">
        <f t="shared" si="0"/>
        <v>B</v>
      </c>
      <c r="I54" s="1"/>
      <c r="J54" s="1"/>
      <c r="K54" s="1"/>
      <c r="L54" s="1"/>
      <c r="M54" s="1"/>
      <c r="N54" s="1"/>
      <c r="O54" s="18"/>
      <c r="P54" s="1"/>
      <c r="Q54" s="1"/>
      <c r="R54" s="1"/>
      <c r="S54" s="4" t="str">
        <f t="shared" si="3"/>
        <v>M</v>
      </c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>
      <c r="A55" s="26">
        <f t="shared" si="2"/>
        <v>53</v>
      </c>
      <c r="B55" s="23" t="s">
        <v>150</v>
      </c>
      <c r="C55" s="23" t="s">
        <v>107</v>
      </c>
      <c r="D55" s="24">
        <v>1976</v>
      </c>
      <c r="E55" s="33" t="s">
        <v>149</v>
      </c>
      <c r="F55" s="25">
        <v>63</v>
      </c>
      <c r="G55" s="33"/>
      <c r="H55" s="16" t="str">
        <f t="shared" si="0"/>
        <v>A</v>
      </c>
      <c r="I55" s="1"/>
      <c r="J55" s="1"/>
      <c r="K55" s="1"/>
      <c r="L55" s="1"/>
      <c r="M55" s="1"/>
      <c r="N55" s="1"/>
      <c r="O55" s="18"/>
      <c r="P55" s="1"/>
      <c r="Q55" s="1"/>
      <c r="R55" s="1"/>
      <c r="S55" s="3" t="str">
        <f t="shared" si="3"/>
        <v>M</v>
      </c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>
      <c r="A56" s="26">
        <f t="shared" si="2"/>
        <v>54</v>
      </c>
      <c r="B56" s="23" t="s">
        <v>150</v>
      </c>
      <c r="C56" s="23" t="s">
        <v>155</v>
      </c>
      <c r="D56" s="24">
        <v>1957</v>
      </c>
      <c r="E56" s="33" t="s">
        <v>101</v>
      </c>
      <c r="F56" s="25">
        <v>104</v>
      </c>
      <c r="G56" s="33"/>
      <c r="H56" s="16" t="str">
        <f t="shared" si="0"/>
        <v>C</v>
      </c>
      <c r="I56" s="1"/>
      <c r="J56" s="1"/>
      <c r="K56" s="1"/>
      <c r="L56" s="1"/>
      <c r="M56" s="1"/>
      <c r="N56" s="1"/>
      <c r="O56" s="18"/>
      <c r="P56" s="1"/>
      <c r="Q56" s="1"/>
      <c r="R56" s="1"/>
      <c r="S56" s="4" t="str">
        <f t="shared" si="3"/>
        <v>M</v>
      </c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>
      <c r="A57" s="26">
        <f t="shared" si="2"/>
        <v>55</v>
      </c>
      <c r="B57" s="23" t="s">
        <v>120</v>
      </c>
      <c r="C57" s="23" t="s">
        <v>121</v>
      </c>
      <c r="D57" s="24">
        <v>1956</v>
      </c>
      <c r="E57" s="33" t="s">
        <v>122</v>
      </c>
      <c r="F57" s="25">
        <v>44</v>
      </c>
      <c r="G57" s="33"/>
      <c r="H57" s="16" t="str">
        <f t="shared" si="0"/>
        <v>C</v>
      </c>
      <c r="I57" s="1"/>
      <c r="J57" s="1"/>
      <c r="K57" s="1"/>
      <c r="L57" s="1"/>
      <c r="M57" s="1"/>
      <c r="N57" s="1"/>
      <c r="O57" s="18"/>
      <c r="P57" s="1"/>
      <c r="Q57" s="1"/>
      <c r="R57" s="1"/>
      <c r="S57" s="3" t="str">
        <f t="shared" si="3"/>
        <v>M</v>
      </c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>
      <c r="A58" s="26">
        <f t="shared" si="2"/>
        <v>56</v>
      </c>
      <c r="B58" s="23" t="s">
        <v>50</v>
      </c>
      <c r="C58" s="23" t="s">
        <v>51</v>
      </c>
      <c r="D58" s="24">
        <v>1971</v>
      </c>
      <c r="E58" s="33" t="s">
        <v>44</v>
      </c>
      <c r="F58" s="25">
        <v>8</v>
      </c>
      <c r="G58" s="33" t="s">
        <v>45</v>
      </c>
      <c r="H58" s="16" t="str">
        <f t="shared" si="0"/>
        <v>B</v>
      </c>
      <c r="I58" s="1"/>
      <c r="J58" s="1"/>
      <c r="K58" s="1"/>
      <c r="L58" s="1"/>
      <c r="M58" s="1"/>
      <c r="N58" s="1"/>
      <c r="O58" s="18"/>
      <c r="P58" s="1"/>
      <c r="Q58" s="1"/>
      <c r="R58" s="1"/>
      <c r="S58" s="4" t="str">
        <f t="shared" si="3"/>
        <v>M</v>
      </c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>
      <c r="A59" s="26">
        <f t="shared" si="2"/>
        <v>57</v>
      </c>
      <c r="B59" s="23" t="s">
        <v>79</v>
      </c>
      <c r="C59" s="23" t="s">
        <v>80</v>
      </c>
      <c r="D59" s="24">
        <v>1974</v>
      </c>
      <c r="E59" s="33" t="s">
        <v>81</v>
      </c>
      <c r="F59" s="25">
        <v>22</v>
      </c>
      <c r="G59" s="33"/>
      <c r="H59" s="16" t="str">
        <f t="shared" si="0"/>
        <v>B</v>
      </c>
      <c r="I59" s="1"/>
      <c r="J59" s="1"/>
      <c r="K59" s="1"/>
      <c r="L59" s="1"/>
      <c r="M59" s="1"/>
      <c r="N59" s="1"/>
      <c r="O59" s="18"/>
      <c r="P59" s="1"/>
      <c r="Q59" s="1"/>
      <c r="R59" s="1"/>
      <c r="S59" s="3" t="str">
        <f t="shared" si="3"/>
        <v>M</v>
      </c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>
      <c r="A60" s="26">
        <f t="shared" si="2"/>
        <v>58</v>
      </c>
      <c r="B60" s="23" t="s">
        <v>72</v>
      </c>
      <c r="C60" s="23" t="s">
        <v>73</v>
      </c>
      <c r="D60" s="24">
        <v>1954</v>
      </c>
      <c r="E60" s="33" t="s">
        <v>74</v>
      </c>
      <c r="F60" s="25">
        <v>12</v>
      </c>
      <c r="G60" s="33" t="s">
        <v>75</v>
      </c>
      <c r="H60" s="16" t="str">
        <f t="shared" si="0"/>
        <v>H</v>
      </c>
      <c r="I60" s="1"/>
      <c r="J60" s="1"/>
      <c r="K60" s="1"/>
      <c r="L60" s="1"/>
      <c r="M60" s="1"/>
      <c r="N60" s="1"/>
      <c r="O60" s="18"/>
      <c r="P60" s="1"/>
      <c r="Q60" s="1"/>
      <c r="R60" s="1"/>
      <c r="S60" s="4" t="str">
        <f t="shared" si="3"/>
        <v>Ž</v>
      </c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>
      <c r="A61" s="26">
        <f t="shared" si="2"/>
        <v>59</v>
      </c>
      <c r="B61" s="23" t="s">
        <v>46</v>
      </c>
      <c r="C61" s="23" t="s">
        <v>47</v>
      </c>
      <c r="D61" s="24">
        <v>1949</v>
      </c>
      <c r="E61" s="33" t="s">
        <v>44</v>
      </c>
      <c r="F61" s="25">
        <v>9</v>
      </c>
      <c r="G61" s="33" t="s">
        <v>45</v>
      </c>
      <c r="H61" s="16" t="str">
        <f t="shared" si="0"/>
        <v>D</v>
      </c>
      <c r="I61" s="1"/>
      <c r="J61" s="1"/>
      <c r="K61" s="1"/>
      <c r="L61" s="1"/>
      <c r="M61" s="1"/>
      <c r="N61" s="1"/>
      <c r="O61" s="18"/>
      <c r="P61" s="1"/>
      <c r="Q61" s="1"/>
      <c r="R61" s="1"/>
      <c r="S61" s="3" t="str">
        <f t="shared" si="3"/>
        <v>M</v>
      </c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>
      <c r="A62" s="26">
        <f t="shared" si="2"/>
        <v>60</v>
      </c>
      <c r="B62" s="23" t="s">
        <v>171</v>
      </c>
      <c r="C62" s="23" t="s">
        <v>172</v>
      </c>
      <c r="D62" s="24">
        <v>1981</v>
      </c>
      <c r="E62" s="33" t="s">
        <v>175</v>
      </c>
      <c r="F62" s="25">
        <v>3</v>
      </c>
      <c r="G62" s="33"/>
      <c r="H62" s="16" t="str">
        <f t="shared" si="0"/>
        <v>F</v>
      </c>
      <c r="I62" s="1"/>
      <c r="J62" s="1"/>
      <c r="K62" s="1"/>
      <c r="L62" s="1"/>
      <c r="M62" s="1"/>
      <c r="N62" s="1"/>
      <c r="O62" s="18"/>
      <c r="P62" s="1"/>
      <c r="Q62" s="1"/>
      <c r="R62" s="1"/>
      <c r="S62" s="4" t="str">
        <f t="shared" si="3"/>
        <v>Ž</v>
      </c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>
      <c r="A63" s="26">
        <f t="shared" si="2"/>
        <v>61</v>
      </c>
      <c r="B63" s="23" t="s">
        <v>173</v>
      </c>
      <c r="C63" s="23" t="s">
        <v>43</v>
      </c>
      <c r="D63" s="24">
        <v>1981</v>
      </c>
      <c r="E63" s="33" t="s">
        <v>175</v>
      </c>
      <c r="F63" s="25">
        <v>2</v>
      </c>
      <c r="G63" s="33"/>
      <c r="H63" s="16" t="str">
        <f t="shared" si="0"/>
        <v>A</v>
      </c>
      <c r="I63" s="1"/>
      <c r="J63" s="1"/>
      <c r="K63" s="1"/>
      <c r="L63" s="1"/>
      <c r="M63" s="1"/>
      <c r="N63" s="1"/>
      <c r="O63" s="18"/>
      <c r="P63" s="1"/>
      <c r="Q63" s="1"/>
      <c r="R63" s="1"/>
      <c r="S63" s="3" t="str">
        <f t="shared" si="3"/>
        <v>M</v>
      </c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>
      <c r="A64" s="26">
        <f t="shared" si="2"/>
        <v>62</v>
      </c>
      <c r="B64" s="23" t="s">
        <v>174</v>
      </c>
      <c r="C64" s="23" t="s">
        <v>61</v>
      </c>
      <c r="D64" s="24">
        <v>1960</v>
      </c>
      <c r="E64" s="33" t="s">
        <v>175</v>
      </c>
      <c r="F64" s="25">
        <v>1</v>
      </c>
      <c r="G64" s="33"/>
      <c r="H64" s="16" t="str">
        <f t="shared" si="0"/>
        <v>C</v>
      </c>
      <c r="I64" s="1"/>
      <c r="J64" s="1"/>
      <c r="K64" s="1"/>
      <c r="L64" s="1"/>
      <c r="M64" s="1"/>
      <c r="N64" s="1"/>
      <c r="O64" s="18"/>
      <c r="P64" s="1"/>
      <c r="Q64" s="1"/>
      <c r="R64" s="1"/>
      <c r="S64" s="4" t="str">
        <f t="shared" si="3"/>
        <v>M</v>
      </c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t="13.5" thickBot="1">
      <c r="A65" s="26">
        <f t="shared" si="2"/>
        <v>63</v>
      </c>
      <c r="B65" s="23" t="s">
        <v>176</v>
      </c>
      <c r="C65" s="23" t="s">
        <v>177</v>
      </c>
      <c r="D65" s="24">
        <v>1983</v>
      </c>
      <c r="E65" s="33" t="s">
        <v>178</v>
      </c>
      <c r="F65" s="25">
        <v>4</v>
      </c>
      <c r="G65" s="33"/>
      <c r="H65" s="16" t="str">
        <f t="shared" si="0"/>
        <v>F</v>
      </c>
      <c r="I65" s="1"/>
      <c r="J65" s="1"/>
      <c r="K65" s="1"/>
      <c r="L65" s="1"/>
      <c r="M65" s="1"/>
      <c r="N65" s="1"/>
      <c r="O65" s="18"/>
      <c r="P65" s="1"/>
      <c r="Q65" s="1"/>
      <c r="R65" s="1"/>
      <c r="S65" s="5" t="str">
        <f t="shared" si="3"/>
        <v>Ž</v>
      </c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>
      <c r="A66" s="32">
        <f t="shared" si="2"/>
        <v>64</v>
      </c>
      <c r="B66" s="81" t="s">
        <v>188</v>
      </c>
      <c r="C66" s="81" t="s">
        <v>121</v>
      </c>
      <c r="D66" s="82">
        <v>1959</v>
      </c>
      <c r="E66" s="85" t="s">
        <v>57</v>
      </c>
      <c r="F66" s="25">
        <v>6</v>
      </c>
      <c r="G66" s="85"/>
      <c r="H66" s="86" t="str">
        <f t="shared" si="0"/>
        <v>C</v>
      </c>
      <c r="I66" s="1"/>
      <c r="J66" s="1"/>
      <c r="K66" s="1"/>
      <c r="L66" s="1"/>
      <c r="M66" s="1"/>
      <c r="N66" s="1"/>
      <c r="O66" s="18"/>
      <c r="P66" s="1"/>
      <c r="Q66" s="1"/>
      <c r="R66" s="1"/>
      <c r="S66" s="6" t="str">
        <f t="shared" si="3"/>
        <v>M</v>
      </c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>
      <c r="A67" s="26">
        <f t="shared" si="2"/>
        <v>65</v>
      </c>
      <c r="B67" s="23" t="s">
        <v>189</v>
      </c>
      <c r="C67" s="23" t="s">
        <v>190</v>
      </c>
      <c r="D67" s="24">
        <v>1966</v>
      </c>
      <c r="E67" s="33" t="s">
        <v>191</v>
      </c>
      <c r="F67" s="25">
        <v>16</v>
      </c>
      <c r="G67" s="33"/>
      <c r="H67" s="16" t="str">
        <f t="shared" ref="H67:H130" si="4">IF(S67&lt;&gt;"Ž",IF($O$2-D67&gt;39,IF($O$2-D67&gt;49,IF($O$2-D67&gt;59,IF($O$2-D67&gt;69,IF($O$2-D67&gt;90,"","E"),"D"),"C"),"B"),"A"),IF(S67="Ž",IF($O$2-D67&gt;34,IF($O$2-D67&gt;44,IF($O$2-D67&gt;90,"","H"),"G"),"F")))</f>
        <v>H</v>
      </c>
      <c r="I67" s="1"/>
      <c r="J67" s="1"/>
      <c r="K67" s="1"/>
      <c r="L67" s="1"/>
      <c r="M67" s="1"/>
      <c r="N67" s="1"/>
      <c r="O67" s="18"/>
      <c r="P67" s="1"/>
      <c r="Q67" s="1"/>
      <c r="R67" s="1"/>
      <c r="S67" s="3" t="str">
        <f t="shared" ref="S67:S98" si="5">IF(LEN(B67)=0," ",IF(MID(B67,LEN(B67),1)="á","Ž","M"))</f>
        <v>Ž</v>
      </c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>
      <c r="A68" s="26">
        <f t="shared" si="2"/>
        <v>66</v>
      </c>
      <c r="B68" s="23" t="s">
        <v>192</v>
      </c>
      <c r="C68" s="23" t="s">
        <v>100</v>
      </c>
      <c r="D68" s="24">
        <v>1986</v>
      </c>
      <c r="E68" s="33" t="s">
        <v>191</v>
      </c>
      <c r="F68" s="25">
        <v>17</v>
      </c>
      <c r="G68" s="33"/>
      <c r="H68" s="16" t="str">
        <f t="shared" si="4"/>
        <v>A</v>
      </c>
      <c r="I68" s="1"/>
      <c r="J68" s="1"/>
      <c r="K68" s="1"/>
      <c r="L68" s="1"/>
      <c r="M68" s="1"/>
      <c r="N68" s="1"/>
      <c r="O68" s="18"/>
      <c r="P68" s="1"/>
      <c r="Q68" s="1"/>
      <c r="R68" s="1"/>
      <c r="S68" s="4" t="str">
        <f t="shared" si="5"/>
        <v>M</v>
      </c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>
      <c r="A69" s="26">
        <f t="shared" ref="A69:A132" si="6">IF(B69&lt;&gt;0,A68+1,"")</f>
        <v>67</v>
      </c>
      <c r="B69" s="23" t="s">
        <v>193</v>
      </c>
      <c r="C69" s="23" t="s">
        <v>194</v>
      </c>
      <c r="D69" s="24">
        <v>1990</v>
      </c>
      <c r="E69" s="33" t="s">
        <v>191</v>
      </c>
      <c r="F69" s="25">
        <v>18</v>
      </c>
      <c r="G69" s="33"/>
      <c r="H69" s="16" t="str">
        <f t="shared" si="4"/>
        <v>F</v>
      </c>
      <c r="I69" s="1"/>
      <c r="J69" s="1"/>
      <c r="K69" s="1"/>
      <c r="L69" s="1"/>
      <c r="M69" s="1"/>
      <c r="N69" s="1"/>
      <c r="O69" s="18"/>
      <c r="P69" s="1"/>
      <c r="Q69" s="1"/>
      <c r="R69" s="1"/>
      <c r="S69" s="3" t="str">
        <f t="shared" si="5"/>
        <v>Ž</v>
      </c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>
      <c r="A70" s="26">
        <f t="shared" si="6"/>
        <v>68</v>
      </c>
      <c r="B70" s="23" t="s">
        <v>197</v>
      </c>
      <c r="C70" s="23" t="s">
        <v>198</v>
      </c>
      <c r="D70" s="24">
        <v>1986</v>
      </c>
      <c r="E70" s="33" t="s">
        <v>122</v>
      </c>
      <c r="F70" s="25">
        <v>23</v>
      </c>
      <c r="G70" s="33"/>
      <c r="H70" s="16" t="str">
        <f t="shared" si="4"/>
        <v>F</v>
      </c>
      <c r="I70" s="1"/>
      <c r="J70" s="1"/>
      <c r="K70" s="1"/>
      <c r="L70" s="1"/>
      <c r="M70" s="1"/>
      <c r="N70" s="1"/>
      <c r="O70" s="18"/>
      <c r="P70" s="1"/>
      <c r="Q70" s="1"/>
      <c r="R70" s="1"/>
      <c r="S70" s="4" t="str">
        <f t="shared" si="5"/>
        <v>Ž</v>
      </c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>
      <c r="A71" s="26">
        <f t="shared" si="6"/>
        <v>69</v>
      </c>
      <c r="B71" s="23" t="s">
        <v>199</v>
      </c>
      <c r="C71" s="23" t="s">
        <v>200</v>
      </c>
      <c r="D71" s="24">
        <v>1962</v>
      </c>
      <c r="E71" s="33" t="s">
        <v>122</v>
      </c>
      <c r="F71" s="25">
        <v>24</v>
      </c>
      <c r="G71" s="33"/>
      <c r="H71" s="16" t="str">
        <f t="shared" si="4"/>
        <v>H</v>
      </c>
      <c r="I71" s="1"/>
      <c r="J71" s="1"/>
      <c r="K71" s="1"/>
      <c r="L71" s="1"/>
      <c r="M71" s="1"/>
      <c r="N71" s="1"/>
      <c r="O71" s="18"/>
      <c r="P71" s="1"/>
      <c r="Q71" s="1"/>
      <c r="R71" s="1"/>
      <c r="S71" s="3" t="str">
        <f t="shared" si="5"/>
        <v>Ž</v>
      </c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>
      <c r="A72" s="26">
        <f t="shared" si="6"/>
        <v>70</v>
      </c>
      <c r="B72" s="23" t="s">
        <v>201</v>
      </c>
      <c r="C72" s="23" t="s">
        <v>95</v>
      </c>
      <c r="D72" s="24">
        <v>1983</v>
      </c>
      <c r="E72" s="33" t="s">
        <v>122</v>
      </c>
      <c r="F72" s="25">
        <v>26</v>
      </c>
      <c r="G72" s="33"/>
      <c r="H72" s="16" t="str">
        <f t="shared" si="4"/>
        <v>A</v>
      </c>
      <c r="I72" s="1"/>
      <c r="J72" s="1"/>
      <c r="K72" s="1"/>
      <c r="L72" s="1"/>
      <c r="M72" s="1"/>
      <c r="N72" s="1"/>
      <c r="O72" s="18"/>
      <c r="P72" s="1"/>
      <c r="Q72" s="1"/>
      <c r="R72" s="1"/>
      <c r="S72" s="4" t="str">
        <f t="shared" si="5"/>
        <v>M</v>
      </c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>
      <c r="A73" s="26">
        <f t="shared" si="6"/>
        <v>71</v>
      </c>
      <c r="B73" s="23" t="s">
        <v>70</v>
      </c>
      <c r="C73" s="23" t="s">
        <v>103</v>
      </c>
      <c r="D73" s="24">
        <v>1960</v>
      </c>
      <c r="E73" s="33" t="s">
        <v>122</v>
      </c>
      <c r="F73" s="25">
        <v>28</v>
      </c>
      <c r="G73" s="33"/>
      <c r="H73" s="16" t="str">
        <f t="shared" si="4"/>
        <v>C</v>
      </c>
      <c r="I73" s="1"/>
      <c r="J73" s="1"/>
      <c r="K73" s="1"/>
      <c r="L73" s="1"/>
      <c r="M73" s="1"/>
      <c r="N73" s="1"/>
      <c r="O73" s="18"/>
      <c r="P73" s="1"/>
      <c r="Q73" s="1"/>
      <c r="R73" s="1"/>
      <c r="S73" s="3" t="str">
        <f t="shared" si="5"/>
        <v>M</v>
      </c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>
      <c r="A74" s="26">
        <f t="shared" si="6"/>
        <v>72</v>
      </c>
      <c r="B74" s="23" t="s">
        <v>202</v>
      </c>
      <c r="C74" s="23" t="s">
        <v>135</v>
      </c>
      <c r="D74" s="24">
        <v>1966</v>
      </c>
      <c r="E74" s="33" t="s">
        <v>203</v>
      </c>
      <c r="F74" s="25">
        <v>29</v>
      </c>
      <c r="G74" s="33"/>
      <c r="H74" s="16" t="str">
        <f t="shared" si="4"/>
        <v>B</v>
      </c>
      <c r="I74" s="1"/>
      <c r="J74" s="1"/>
      <c r="K74" s="1"/>
      <c r="L74" s="1"/>
      <c r="M74" s="1"/>
      <c r="N74" s="1"/>
      <c r="O74" s="18"/>
      <c r="P74" s="1"/>
      <c r="Q74" s="1"/>
      <c r="R74" s="1"/>
      <c r="S74" s="4" t="str">
        <f t="shared" si="5"/>
        <v>M</v>
      </c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>
      <c r="A75" s="26">
        <f t="shared" si="6"/>
        <v>73</v>
      </c>
      <c r="B75" s="23" t="s">
        <v>204</v>
      </c>
      <c r="C75" s="23" t="s">
        <v>205</v>
      </c>
      <c r="D75" s="24">
        <v>1976</v>
      </c>
      <c r="E75" s="33" t="s">
        <v>206</v>
      </c>
      <c r="F75" s="25">
        <v>31</v>
      </c>
      <c r="G75" s="33"/>
      <c r="H75" s="16" t="str">
        <f t="shared" si="4"/>
        <v>A</v>
      </c>
      <c r="I75" s="1"/>
      <c r="J75" s="1"/>
      <c r="K75" s="1"/>
      <c r="L75" s="1"/>
      <c r="M75" s="1"/>
      <c r="N75" s="1"/>
      <c r="O75" s="18"/>
      <c r="P75" s="1"/>
      <c r="Q75" s="1"/>
      <c r="R75" s="1"/>
      <c r="S75" s="3" t="str">
        <f t="shared" si="5"/>
        <v>M</v>
      </c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>
      <c r="A76" s="26">
        <f t="shared" si="6"/>
        <v>74</v>
      </c>
      <c r="B76" s="23" t="s">
        <v>207</v>
      </c>
      <c r="C76" s="23" t="s">
        <v>208</v>
      </c>
      <c r="D76" s="24">
        <v>1964</v>
      </c>
      <c r="E76" s="33" t="s">
        <v>122</v>
      </c>
      <c r="F76" s="25">
        <v>33</v>
      </c>
      <c r="G76" s="33"/>
      <c r="H76" s="16" t="str">
        <f t="shared" si="4"/>
        <v>H</v>
      </c>
      <c r="I76" s="1"/>
      <c r="J76" s="1"/>
      <c r="K76" s="1"/>
      <c r="L76" s="1"/>
      <c r="M76" s="1"/>
      <c r="N76" s="1"/>
      <c r="O76" s="18"/>
      <c r="P76" s="1"/>
      <c r="Q76" s="1"/>
      <c r="R76" s="1"/>
      <c r="S76" s="4" t="str">
        <f t="shared" si="5"/>
        <v>Ž</v>
      </c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>
      <c r="A77" s="26">
        <f t="shared" si="6"/>
        <v>75</v>
      </c>
      <c r="B77" s="23" t="s">
        <v>209</v>
      </c>
      <c r="C77" s="23" t="s">
        <v>61</v>
      </c>
      <c r="D77" s="24">
        <v>1963</v>
      </c>
      <c r="E77" s="33" t="s">
        <v>210</v>
      </c>
      <c r="F77" s="25">
        <v>34</v>
      </c>
      <c r="G77" s="33"/>
      <c r="H77" s="16" t="str">
        <f t="shared" si="4"/>
        <v>C</v>
      </c>
      <c r="I77" s="1"/>
      <c r="J77" s="1"/>
      <c r="K77" s="1"/>
      <c r="L77" s="1"/>
      <c r="M77" s="1"/>
      <c r="N77" s="1"/>
      <c r="O77" s="18"/>
      <c r="P77" s="1"/>
      <c r="Q77" s="1"/>
      <c r="R77" s="1"/>
      <c r="S77" s="3" t="str">
        <f t="shared" si="5"/>
        <v>M</v>
      </c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>
      <c r="A78" s="26">
        <f t="shared" si="6"/>
        <v>76</v>
      </c>
      <c r="B78" s="23" t="s">
        <v>211</v>
      </c>
      <c r="C78" s="23" t="s">
        <v>77</v>
      </c>
      <c r="D78" s="24">
        <v>1967</v>
      </c>
      <c r="E78" s="33" t="s">
        <v>212</v>
      </c>
      <c r="F78" s="25">
        <v>41</v>
      </c>
      <c r="G78" s="33"/>
      <c r="H78" s="16" t="str">
        <f t="shared" si="4"/>
        <v>B</v>
      </c>
      <c r="I78" s="1"/>
      <c r="J78" s="1"/>
      <c r="K78" s="1"/>
      <c r="L78" s="1"/>
      <c r="M78" s="1"/>
      <c r="N78" s="1"/>
      <c r="O78" s="18"/>
      <c r="P78" s="1"/>
      <c r="Q78" s="1"/>
      <c r="R78" s="1"/>
      <c r="S78" s="4" t="str">
        <f t="shared" si="5"/>
        <v>M</v>
      </c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>
      <c r="A79" s="26">
        <f t="shared" si="6"/>
        <v>77</v>
      </c>
      <c r="B79" s="23" t="s">
        <v>213</v>
      </c>
      <c r="C79" s="23" t="s">
        <v>214</v>
      </c>
      <c r="D79" s="24">
        <v>1974</v>
      </c>
      <c r="E79" s="33" t="s">
        <v>57</v>
      </c>
      <c r="F79" s="25">
        <v>43</v>
      </c>
      <c r="G79" s="33"/>
      <c r="H79" s="16" t="str">
        <f t="shared" si="4"/>
        <v>B</v>
      </c>
      <c r="I79" s="1"/>
      <c r="J79" s="1"/>
      <c r="K79" s="1"/>
      <c r="L79" s="1"/>
      <c r="M79" s="1"/>
      <c r="N79" s="1"/>
      <c r="O79" s="18"/>
      <c r="P79" s="1"/>
      <c r="Q79" s="1"/>
      <c r="R79" s="1"/>
      <c r="S79" s="3" t="str">
        <f t="shared" si="5"/>
        <v>M</v>
      </c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>
      <c r="A80" s="26">
        <f t="shared" si="6"/>
        <v>78</v>
      </c>
      <c r="B80" s="23" t="s">
        <v>215</v>
      </c>
      <c r="C80" s="23" t="s">
        <v>69</v>
      </c>
      <c r="D80" s="24">
        <v>1966</v>
      </c>
      <c r="E80" s="33" t="s">
        <v>136</v>
      </c>
      <c r="F80" s="25">
        <v>46</v>
      </c>
      <c r="G80" s="33"/>
      <c r="H80" s="16" t="str">
        <f t="shared" si="4"/>
        <v>B</v>
      </c>
      <c r="I80" s="1"/>
      <c r="J80" s="1"/>
      <c r="K80" s="1"/>
      <c r="L80" s="1"/>
      <c r="M80" s="1"/>
      <c r="N80" s="1"/>
      <c r="O80" s="18"/>
      <c r="P80" s="1"/>
      <c r="Q80" s="1"/>
      <c r="R80" s="1"/>
      <c r="S80" s="4" t="str">
        <f t="shared" si="5"/>
        <v>M</v>
      </c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>
      <c r="A81" s="26">
        <f t="shared" si="6"/>
        <v>79</v>
      </c>
      <c r="B81" s="23" t="s">
        <v>216</v>
      </c>
      <c r="C81" s="23" t="s">
        <v>77</v>
      </c>
      <c r="D81" s="24">
        <v>1954</v>
      </c>
      <c r="E81" s="33" t="s">
        <v>217</v>
      </c>
      <c r="F81" s="25">
        <v>47</v>
      </c>
      <c r="G81" s="33"/>
      <c r="H81" s="16" t="str">
        <f t="shared" si="4"/>
        <v>D</v>
      </c>
      <c r="I81" s="1"/>
      <c r="J81" s="1"/>
      <c r="K81" s="1"/>
      <c r="L81" s="1"/>
      <c r="M81" s="1"/>
      <c r="N81" s="1"/>
      <c r="O81" s="18"/>
      <c r="P81" s="1"/>
      <c r="Q81" s="1"/>
      <c r="R81" s="1"/>
      <c r="S81" s="3" t="str">
        <f t="shared" si="5"/>
        <v>M</v>
      </c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>
      <c r="A82" s="26">
        <f t="shared" si="6"/>
        <v>80</v>
      </c>
      <c r="B82" s="23" t="s">
        <v>218</v>
      </c>
      <c r="C82" s="23" t="s">
        <v>219</v>
      </c>
      <c r="D82" s="24">
        <v>1974</v>
      </c>
      <c r="E82" s="33" t="s">
        <v>57</v>
      </c>
      <c r="F82" s="25">
        <v>49</v>
      </c>
      <c r="G82" s="33"/>
      <c r="H82" s="16" t="str">
        <f t="shared" si="4"/>
        <v>B</v>
      </c>
      <c r="I82" s="1"/>
      <c r="J82" s="1"/>
      <c r="K82" s="1"/>
      <c r="L82" s="1"/>
      <c r="M82" s="1"/>
      <c r="N82" s="1"/>
      <c r="O82" s="18"/>
      <c r="P82" s="1"/>
      <c r="Q82" s="1"/>
      <c r="R82" s="1"/>
      <c r="S82" s="3" t="str">
        <f t="shared" si="5"/>
        <v>M</v>
      </c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>
      <c r="A83" s="26">
        <f t="shared" si="6"/>
        <v>81</v>
      </c>
      <c r="B83" s="23" t="s">
        <v>220</v>
      </c>
      <c r="C83" s="23" t="s">
        <v>221</v>
      </c>
      <c r="D83" s="24">
        <v>1985</v>
      </c>
      <c r="E83" s="33" t="s">
        <v>222</v>
      </c>
      <c r="F83" s="25">
        <v>51</v>
      </c>
      <c r="G83" s="33"/>
      <c r="H83" s="16" t="str">
        <f t="shared" si="4"/>
        <v>F</v>
      </c>
      <c r="I83" s="1"/>
      <c r="J83" s="1"/>
      <c r="K83" s="1"/>
      <c r="L83" s="1"/>
      <c r="M83" s="1"/>
      <c r="N83" s="1"/>
      <c r="O83" s="18"/>
      <c r="P83" s="1"/>
      <c r="Q83" s="1"/>
      <c r="R83" s="1"/>
      <c r="S83" s="3" t="str">
        <f t="shared" si="5"/>
        <v>Ž</v>
      </c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>
      <c r="A84" s="26">
        <f t="shared" si="6"/>
        <v>82</v>
      </c>
      <c r="B84" s="23" t="s">
        <v>224</v>
      </c>
      <c r="C84" s="23" t="s">
        <v>94</v>
      </c>
      <c r="D84" s="24">
        <v>1976</v>
      </c>
      <c r="E84" s="33" t="s">
        <v>225</v>
      </c>
      <c r="F84" s="25">
        <v>60</v>
      </c>
      <c r="G84" s="33"/>
      <c r="H84" s="16" t="str">
        <f t="shared" si="4"/>
        <v>A</v>
      </c>
      <c r="I84" s="1"/>
      <c r="J84" s="1"/>
      <c r="K84" s="1"/>
      <c r="L84" s="1"/>
      <c r="M84" s="1"/>
      <c r="N84" s="1"/>
      <c r="O84" s="18"/>
      <c r="P84" s="1"/>
      <c r="Q84" s="1"/>
      <c r="R84" s="1"/>
      <c r="S84" s="3" t="str">
        <f t="shared" si="5"/>
        <v>M</v>
      </c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>
      <c r="A85" s="26">
        <f t="shared" si="6"/>
        <v>83</v>
      </c>
      <c r="B85" s="23" t="s">
        <v>226</v>
      </c>
      <c r="C85" s="23" t="s">
        <v>77</v>
      </c>
      <c r="D85" s="24">
        <v>1958</v>
      </c>
      <c r="E85" s="33" t="s">
        <v>227</v>
      </c>
      <c r="F85" s="25">
        <v>62</v>
      </c>
      <c r="G85" s="33"/>
      <c r="H85" s="16" t="str">
        <f t="shared" si="4"/>
        <v>C</v>
      </c>
      <c r="I85" s="1"/>
      <c r="J85" s="1"/>
      <c r="K85" s="1"/>
      <c r="L85" s="1"/>
      <c r="M85" s="1"/>
      <c r="N85" s="1"/>
      <c r="O85" s="18"/>
      <c r="P85" s="1"/>
      <c r="Q85" s="1"/>
      <c r="R85" s="1"/>
      <c r="S85" s="3" t="str">
        <f t="shared" si="5"/>
        <v>M</v>
      </c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>
      <c r="A86" s="26">
        <f t="shared" si="6"/>
        <v>84</v>
      </c>
      <c r="B86" s="23" t="s">
        <v>228</v>
      </c>
      <c r="C86" s="23" t="s">
        <v>90</v>
      </c>
      <c r="D86" s="24">
        <v>1978</v>
      </c>
      <c r="E86" s="33" t="s">
        <v>229</v>
      </c>
      <c r="F86" s="25">
        <v>67</v>
      </c>
      <c r="G86" s="33"/>
      <c r="H86" s="16" t="str">
        <f t="shared" si="4"/>
        <v>A</v>
      </c>
      <c r="I86" s="1"/>
      <c r="J86" s="1"/>
      <c r="K86" s="1"/>
      <c r="L86" s="1"/>
      <c r="M86" s="1"/>
      <c r="N86" s="1"/>
      <c r="O86" s="18"/>
      <c r="P86" s="1"/>
      <c r="Q86" s="1"/>
      <c r="R86" s="1"/>
      <c r="S86" s="4" t="str">
        <f t="shared" si="5"/>
        <v>M</v>
      </c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>
      <c r="A87" s="26">
        <f t="shared" si="6"/>
        <v>85</v>
      </c>
      <c r="B87" s="23" t="s">
        <v>230</v>
      </c>
      <c r="C87" s="23" t="s">
        <v>194</v>
      </c>
      <c r="D87" s="24">
        <v>1982</v>
      </c>
      <c r="E87" s="33" t="s">
        <v>203</v>
      </c>
      <c r="F87" s="25">
        <v>69</v>
      </c>
      <c r="G87" s="33"/>
      <c r="H87" s="16" t="str">
        <f t="shared" si="4"/>
        <v>F</v>
      </c>
      <c r="I87" s="1"/>
      <c r="J87" s="1"/>
      <c r="K87" s="1"/>
      <c r="L87" s="1"/>
      <c r="M87" s="1"/>
      <c r="N87" s="1"/>
      <c r="O87" s="18"/>
      <c r="P87" s="1"/>
      <c r="Q87" s="1"/>
      <c r="R87" s="1"/>
      <c r="S87" s="3" t="str">
        <f t="shared" si="5"/>
        <v>Ž</v>
      </c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>
      <c r="A88" s="26">
        <f t="shared" si="6"/>
        <v>86</v>
      </c>
      <c r="B88" s="23" t="s">
        <v>231</v>
      </c>
      <c r="C88" s="23" t="s">
        <v>232</v>
      </c>
      <c r="D88" s="24">
        <v>1969</v>
      </c>
      <c r="E88" s="33" t="s">
        <v>233</v>
      </c>
      <c r="F88" s="25">
        <v>70</v>
      </c>
      <c r="G88" s="33"/>
      <c r="H88" s="16" t="str">
        <f t="shared" si="4"/>
        <v>B</v>
      </c>
      <c r="I88" s="1"/>
      <c r="J88" s="1"/>
      <c r="K88" s="1"/>
      <c r="L88" s="1"/>
      <c r="M88" s="1"/>
      <c r="N88" s="1"/>
      <c r="O88" s="18"/>
      <c r="P88" s="1"/>
      <c r="Q88" s="1"/>
      <c r="R88" s="1"/>
      <c r="S88" s="4" t="str">
        <f t="shared" si="5"/>
        <v>M</v>
      </c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>
      <c r="A89" s="26">
        <f t="shared" si="6"/>
        <v>87</v>
      </c>
      <c r="B89" s="23" t="s">
        <v>234</v>
      </c>
      <c r="C89" s="23" t="s">
        <v>100</v>
      </c>
      <c r="D89" s="24">
        <v>1987</v>
      </c>
      <c r="E89" s="33" t="s">
        <v>91</v>
      </c>
      <c r="F89" s="25">
        <v>72</v>
      </c>
      <c r="G89" s="33"/>
      <c r="H89" s="16" t="str">
        <f t="shared" si="4"/>
        <v>A</v>
      </c>
      <c r="I89" s="1"/>
      <c r="J89" s="1"/>
      <c r="K89" s="1"/>
      <c r="L89" s="1"/>
      <c r="M89" s="1"/>
      <c r="N89" s="1"/>
      <c r="O89" s="18"/>
      <c r="P89" s="1"/>
      <c r="Q89" s="1"/>
      <c r="R89" s="1"/>
      <c r="S89" s="3" t="str">
        <f t="shared" si="5"/>
        <v>M</v>
      </c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>
      <c r="A90" s="26">
        <f t="shared" si="6"/>
        <v>88</v>
      </c>
      <c r="B90" s="23" t="s">
        <v>235</v>
      </c>
      <c r="C90" s="23" t="s">
        <v>77</v>
      </c>
      <c r="D90" s="24">
        <v>1947</v>
      </c>
      <c r="E90" s="33" t="s">
        <v>236</v>
      </c>
      <c r="F90" s="25">
        <v>79</v>
      </c>
      <c r="G90" s="33"/>
      <c r="H90" s="16" t="str">
        <f t="shared" si="4"/>
        <v>D</v>
      </c>
      <c r="I90" s="1"/>
      <c r="J90" s="1"/>
      <c r="K90" s="1"/>
      <c r="L90" s="1"/>
      <c r="M90" s="1"/>
      <c r="N90" s="1"/>
      <c r="O90" s="18"/>
      <c r="P90" s="1"/>
      <c r="Q90" s="1"/>
      <c r="R90" s="1"/>
      <c r="S90" s="4" t="str">
        <f t="shared" si="5"/>
        <v>M</v>
      </c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>
      <c r="A91" s="26">
        <f t="shared" si="6"/>
        <v>89</v>
      </c>
      <c r="B91" s="23" t="s">
        <v>237</v>
      </c>
      <c r="C91" s="23" t="s">
        <v>238</v>
      </c>
      <c r="D91" s="24">
        <v>1968</v>
      </c>
      <c r="E91" s="33" t="s">
        <v>57</v>
      </c>
      <c r="F91" s="25">
        <v>83</v>
      </c>
      <c r="G91" s="33"/>
      <c r="H91" s="16" t="str">
        <f t="shared" si="4"/>
        <v>B</v>
      </c>
      <c r="I91" s="1"/>
      <c r="J91" s="1"/>
      <c r="K91" s="1"/>
      <c r="L91" s="1"/>
      <c r="M91" s="1"/>
      <c r="N91" s="1"/>
      <c r="O91" s="18"/>
      <c r="P91" s="1"/>
      <c r="Q91" s="1"/>
      <c r="R91" s="1"/>
      <c r="S91" s="3" t="str">
        <f t="shared" si="5"/>
        <v>M</v>
      </c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>
      <c r="A92" s="26">
        <f t="shared" si="6"/>
        <v>90</v>
      </c>
      <c r="B92" s="23" t="s">
        <v>239</v>
      </c>
      <c r="C92" s="23" t="s">
        <v>66</v>
      </c>
      <c r="D92" s="24">
        <v>1957</v>
      </c>
      <c r="E92" s="33" t="s">
        <v>240</v>
      </c>
      <c r="F92" s="25">
        <v>84</v>
      </c>
      <c r="G92" s="33"/>
      <c r="H92" s="16" t="str">
        <f t="shared" si="4"/>
        <v>C</v>
      </c>
      <c r="I92" s="1"/>
      <c r="J92" s="1"/>
      <c r="K92" s="1"/>
      <c r="L92" s="1"/>
      <c r="M92" s="1"/>
      <c r="N92" s="1"/>
      <c r="O92" s="18"/>
      <c r="P92" s="1"/>
      <c r="Q92" s="1"/>
      <c r="R92" s="1"/>
      <c r="S92" s="4" t="str">
        <f t="shared" si="5"/>
        <v>M</v>
      </c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>
      <c r="A93" s="26">
        <f t="shared" si="6"/>
        <v>91</v>
      </c>
      <c r="B93" s="23" t="s">
        <v>242</v>
      </c>
      <c r="C93" s="23" t="s">
        <v>243</v>
      </c>
      <c r="D93" s="24">
        <v>1975</v>
      </c>
      <c r="E93" s="33" t="s">
        <v>57</v>
      </c>
      <c r="F93" s="25">
        <v>90</v>
      </c>
      <c r="G93" s="33"/>
      <c r="H93" s="16" t="str">
        <f t="shared" si="4"/>
        <v>G</v>
      </c>
      <c r="I93" s="1"/>
      <c r="J93" s="1"/>
      <c r="K93" s="1"/>
      <c r="L93" s="1"/>
      <c r="M93" s="1"/>
      <c r="N93" s="1"/>
      <c r="O93" s="18"/>
      <c r="P93" s="1"/>
      <c r="Q93" s="1"/>
      <c r="R93" s="1"/>
      <c r="S93" s="3" t="str">
        <f t="shared" si="5"/>
        <v>Ž</v>
      </c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>
      <c r="A94" s="26">
        <f t="shared" si="6"/>
        <v>92</v>
      </c>
      <c r="B94" s="23" t="s">
        <v>244</v>
      </c>
      <c r="C94" s="23" t="s">
        <v>103</v>
      </c>
      <c r="D94" s="24">
        <v>1978</v>
      </c>
      <c r="E94" s="33" t="s">
        <v>245</v>
      </c>
      <c r="F94" s="25">
        <v>91</v>
      </c>
      <c r="G94" s="33"/>
      <c r="H94" s="16" t="str">
        <f t="shared" si="4"/>
        <v>A</v>
      </c>
      <c r="I94" s="1"/>
      <c r="J94" s="1"/>
      <c r="K94" s="1"/>
      <c r="L94" s="1"/>
      <c r="M94" s="1"/>
      <c r="N94" s="1"/>
      <c r="O94" s="18"/>
      <c r="P94" s="1"/>
      <c r="Q94" s="1"/>
      <c r="R94" s="1"/>
      <c r="S94" s="4" t="str">
        <f t="shared" si="5"/>
        <v>M</v>
      </c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>
      <c r="A95" s="26">
        <f t="shared" si="6"/>
        <v>93</v>
      </c>
      <c r="B95" s="23" t="s">
        <v>246</v>
      </c>
      <c r="C95" s="23" t="s">
        <v>247</v>
      </c>
      <c r="D95" s="24">
        <v>1966</v>
      </c>
      <c r="E95" s="33" t="s">
        <v>248</v>
      </c>
      <c r="F95" s="25">
        <v>93</v>
      </c>
      <c r="G95" s="33"/>
      <c r="H95" s="16" t="str">
        <f t="shared" si="4"/>
        <v>B</v>
      </c>
      <c r="I95" s="1"/>
      <c r="J95" s="1"/>
      <c r="K95" s="1"/>
      <c r="L95" s="1"/>
      <c r="M95" s="1"/>
      <c r="N95" s="1"/>
      <c r="O95" s="18"/>
      <c r="P95" s="1"/>
      <c r="Q95" s="1"/>
      <c r="R95" s="1"/>
      <c r="S95" s="3" t="str">
        <f t="shared" si="5"/>
        <v>M</v>
      </c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>
      <c r="A96" s="26">
        <f t="shared" si="6"/>
        <v>94</v>
      </c>
      <c r="B96" s="23" t="s">
        <v>249</v>
      </c>
      <c r="C96" s="23" t="s">
        <v>121</v>
      </c>
      <c r="D96" s="24">
        <v>1975</v>
      </c>
      <c r="E96" s="33" t="s">
        <v>250</v>
      </c>
      <c r="F96" s="25">
        <v>94</v>
      </c>
      <c r="G96" s="33"/>
      <c r="H96" s="16" t="str">
        <f t="shared" si="4"/>
        <v>B</v>
      </c>
      <c r="I96" s="1"/>
      <c r="J96" s="1"/>
      <c r="K96" s="1"/>
      <c r="L96" s="1"/>
      <c r="M96" s="1"/>
      <c r="N96" s="1"/>
      <c r="O96" s="18"/>
      <c r="P96" s="1"/>
      <c r="Q96" s="1"/>
      <c r="R96" s="1"/>
      <c r="S96" s="4" t="str">
        <f t="shared" si="5"/>
        <v>M</v>
      </c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>
      <c r="A97" s="26">
        <f t="shared" si="6"/>
        <v>95</v>
      </c>
      <c r="B97" s="23" t="s">
        <v>253</v>
      </c>
      <c r="C97" s="23" t="s">
        <v>254</v>
      </c>
      <c r="D97" s="24">
        <v>1976</v>
      </c>
      <c r="E97" s="33" t="s">
        <v>255</v>
      </c>
      <c r="F97" s="33">
        <v>97</v>
      </c>
      <c r="G97" s="33"/>
      <c r="H97" s="16" t="str">
        <f t="shared" si="4"/>
        <v>G</v>
      </c>
      <c r="I97" s="1"/>
      <c r="J97" s="1"/>
      <c r="K97" s="1"/>
      <c r="L97" s="1"/>
      <c r="M97" s="1"/>
      <c r="N97" s="1"/>
      <c r="O97" s="18"/>
      <c r="P97" s="1"/>
      <c r="Q97" s="1"/>
      <c r="R97" s="1"/>
      <c r="S97" s="3" t="str">
        <f t="shared" si="5"/>
        <v>Ž</v>
      </c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>
      <c r="A98" s="26">
        <f t="shared" si="6"/>
        <v>96</v>
      </c>
      <c r="B98" s="23" t="s">
        <v>256</v>
      </c>
      <c r="C98" s="23" t="s">
        <v>205</v>
      </c>
      <c r="D98" s="24">
        <v>1981</v>
      </c>
      <c r="E98" s="33" t="s">
        <v>257</v>
      </c>
      <c r="F98" s="25">
        <v>99</v>
      </c>
      <c r="G98" s="33"/>
      <c r="H98" s="16" t="str">
        <f t="shared" si="4"/>
        <v>A</v>
      </c>
      <c r="I98" s="1"/>
      <c r="J98" s="1"/>
      <c r="K98" s="1"/>
      <c r="L98" s="1"/>
      <c r="M98" s="1"/>
      <c r="N98" s="1"/>
      <c r="O98" s="18"/>
      <c r="P98" s="1"/>
      <c r="Q98" s="1"/>
      <c r="R98" s="1"/>
      <c r="S98" s="4" t="str">
        <f t="shared" si="5"/>
        <v>M</v>
      </c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>
      <c r="A99" s="26">
        <f t="shared" si="6"/>
        <v>97</v>
      </c>
      <c r="B99" s="23" t="s">
        <v>260</v>
      </c>
      <c r="C99" s="23" t="s">
        <v>59</v>
      </c>
      <c r="D99" s="24">
        <v>1984</v>
      </c>
      <c r="E99" s="33" t="s">
        <v>57</v>
      </c>
      <c r="F99" s="25">
        <v>101</v>
      </c>
      <c r="G99" s="33"/>
      <c r="H99" s="16" t="str">
        <f t="shared" si="4"/>
        <v>A</v>
      </c>
      <c r="I99" s="1"/>
      <c r="J99" s="1"/>
      <c r="K99" s="1"/>
      <c r="L99" s="1"/>
      <c r="M99" s="1"/>
      <c r="N99" s="1"/>
      <c r="O99" s="18"/>
      <c r="P99" s="1"/>
      <c r="Q99" s="1"/>
      <c r="R99" s="1"/>
      <c r="S99" s="3" t="str">
        <f t="shared" ref="S99:S130" si="7">IF(LEN(B99)=0," ",IF(MID(B99,LEN(B99),1)="á","Ž","M"))</f>
        <v>M</v>
      </c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>
      <c r="A100" s="26" t="str">
        <f t="shared" si="6"/>
        <v/>
      </c>
      <c r="B100" s="23"/>
      <c r="C100" s="23"/>
      <c r="D100" s="24"/>
      <c r="E100" s="33"/>
      <c r="F100" s="25"/>
      <c r="G100" s="33"/>
      <c r="H100" s="16" t="str">
        <f t="shared" si="4"/>
        <v/>
      </c>
      <c r="I100" s="1"/>
      <c r="J100" s="1"/>
      <c r="K100" s="1"/>
      <c r="L100" s="1"/>
      <c r="M100" s="1"/>
      <c r="N100" s="1"/>
      <c r="O100" s="18"/>
      <c r="P100" s="1"/>
      <c r="Q100" s="1"/>
      <c r="R100" s="1"/>
      <c r="S100" s="4" t="str">
        <f t="shared" si="7"/>
        <v xml:space="preserve"> </v>
      </c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>
      <c r="A101" s="26" t="str">
        <f t="shared" si="6"/>
        <v/>
      </c>
      <c r="B101" s="23"/>
      <c r="C101" s="23"/>
      <c r="D101" s="24"/>
      <c r="E101" s="33"/>
      <c r="F101" s="25"/>
      <c r="G101" s="33"/>
      <c r="H101" s="16" t="str">
        <f t="shared" si="4"/>
        <v/>
      </c>
      <c r="I101" s="1"/>
      <c r="J101" s="1"/>
      <c r="K101" s="1"/>
      <c r="L101" s="1"/>
      <c r="M101" s="1"/>
      <c r="N101" s="1"/>
      <c r="O101" s="18"/>
      <c r="P101" s="1"/>
      <c r="Q101" s="1"/>
      <c r="R101" s="1"/>
      <c r="S101" s="3" t="str">
        <f t="shared" si="7"/>
        <v xml:space="preserve"> </v>
      </c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>
      <c r="A102" s="26" t="str">
        <f t="shared" si="6"/>
        <v/>
      </c>
      <c r="B102" s="23"/>
      <c r="C102" s="23"/>
      <c r="D102" s="24"/>
      <c r="E102" s="33"/>
      <c r="F102" s="25"/>
      <c r="G102" s="33"/>
      <c r="H102" s="16" t="str">
        <f t="shared" si="4"/>
        <v/>
      </c>
      <c r="I102" s="1"/>
      <c r="J102" s="1"/>
      <c r="K102" s="1"/>
      <c r="L102" s="1"/>
      <c r="M102" s="1"/>
      <c r="N102" s="1"/>
      <c r="O102" s="18"/>
      <c r="P102" s="1"/>
      <c r="Q102" s="1"/>
      <c r="R102" s="1"/>
      <c r="S102" s="4" t="str">
        <f t="shared" si="7"/>
        <v xml:space="preserve"> </v>
      </c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>
      <c r="A103" s="26" t="str">
        <f t="shared" si="6"/>
        <v/>
      </c>
      <c r="B103" s="23"/>
      <c r="C103" s="23"/>
      <c r="D103" s="24"/>
      <c r="E103" s="33"/>
      <c r="F103" s="25"/>
      <c r="G103" s="33"/>
      <c r="H103" s="16" t="str">
        <f t="shared" si="4"/>
        <v/>
      </c>
      <c r="I103" s="1"/>
      <c r="J103" s="1"/>
      <c r="K103" s="1"/>
      <c r="L103" s="1"/>
      <c r="M103" s="1"/>
      <c r="N103" s="1"/>
      <c r="O103" s="18"/>
      <c r="P103" s="1"/>
      <c r="Q103" s="1"/>
      <c r="R103" s="1"/>
      <c r="S103" s="3" t="str">
        <f t="shared" si="7"/>
        <v xml:space="preserve"> </v>
      </c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>
      <c r="A104" s="26" t="str">
        <f t="shared" si="6"/>
        <v/>
      </c>
      <c r="B104" s="23"/>
      <c r="C104" s="23"/>
      <c r="D104" s="24"/>
      <c r="E104" s="33"/>
      <c r="F104" s="25"/>
      <c r="G104" s="33"/>
      <c r="H104" s="16" t="str">
        <f t="shared" si="4"/>
        <v/>
      </c>
      <c r="I104" s="1"/>
      <c r="J104" s="1"/>
      <c r="K104" s="1"/>
      <c r="L104" s="1"/>
      <c r="M104" s="1"/>
      <c r="N104" s="1"/>
      <c r="O104" s="18"/>
      <c r="P104" s="1"/>
      <c r="Q104" s="1"/>
      <c r="R104" s="1"/>
      <c r="S104" s="4" t="str">
        <f t="shared" si="7"/>
        <v xml:space="preserve"> </v>
      </c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>
      <c r="A105" s="26" t="str">
        <f t="shared" si="6"/>
        <v/>
      </c>
      <c r="B105" s="23"/>
      <c r="C105" s="23"/>
      <c r="D105" s="24"/>
      <c r="E105" s="33"/>
      <c r="F105" s="25"/>
      <c r="G105" s="33"/>
      <c r="H105" s="16" t="str">
        <f t="shared" si="4"/>
        <v/>
      </c>
      <c r="I105" s="1"/>
      <c r="J105" s="1"/>
      <c r="K105" s="1"/>
      <c r="L105" s="1"/>
      <c r="M105" s="1"/>
      <c r="N105" s="1"/>
      <c r="O105" s="18"/>
      <c r="P105" s="1"/>
      <c r="Q105" s="1"/>
      <c r="R105" s="1"/>
      <c r="S105" s="3" t="str">
        <f t="shared" si="7"/>
        <v xml:space="preserve"> </v>
      </c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>
      <c r="A106" s="26" t="str">
        <f t="shared" si="6"/>
        <v/>
      </c>
      <c r="B106" s="23"/>
      <c r="C106" s="23"/>
      <c r="D106" s="24"/>
      <c r="E106" s="33"/>
      <c r="F106" s="25"/>
      <c r="G106" s="33"/>
      <c r="H106" s="16" t="str">
        <f t="shared" si="4"/>
        <v/>
      </c>
      <c r="I106" s="1"/>
      <c r="J106" s="1"/>
      <c r="K106" s="1"/>
      <c r="L106" s="1"/>
      <c r="M106" s="1"/>
      <c r="N106" s="1"/>
      <c r="O106" s="18"/>
      <c r="P106" s="1"/>
      <c r="Q106" s="1"/>
      <c r="R106" s="1"/>
      <c r="S106" s="4" t="str">
        <f t="shared" si="7"/>
        <v xml:space="preserve"> </v>
      </c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>
      <c r="A107" s="26" t="str">
        <f t="shared" si="6"/>
        <v/>
      </c>
      <c r="B107" s="23"/>
      <c r="C107" s="23"/>
      <c r="D107" s="24"/>
      <c r="E107" s="33"/>
      <c r="F107" s="25"/>
      <c r="G107" s="33"/>
      <c r="H107" s="16" t="str">
        <f t="shared" si="4"/>
        <v/>
      </c>
      <c r="I107" s="1"/>
      <c r="J107" s="1"/>
      <c r="K107" s="1"/>
      <c r="L107" s="1"/>
      <c r="M107" s="1"/>
      <c r="N107" s="1"/>
      <c r="O107" s="18"/>
      <c r="P107" s="1"/>
      <c r="Q107" s="1"/>
      <c r="R107" s="1"/>
      <c r="S107" s="3" t="str">
        <f t="shared" si="7"/>
        <v xml:space="preserve"> </v>
      </c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>
      <c r="A108" s="26" t="str">
        <f t="shared" si="6"/>
        <v/>
      </c>
      <c r="B108" s="23"/>
      <c r="C108" s="23"/>
      <c r="D108" s="24"/>
      <c r="E108" s="33"/>
      <c r="F108" s="25"/>
      <c r="G108" s="33"/>
      <c r="H108" s="16" t="str">
        <f t="shared" si="4"/>
        <v/>
      </c>
      <c r="I108" s="1"/>
      <c r="J108" s="1"/>
      <c r="K108" s="1"/>
      <c r="L108" s="1"/>
      <c r="M108" s="1"/>
      <c r="N108" s="1"/>
      <c r="O108" s="18"/>
      <c r="P108" s="1"/>
      <c r="Q108" s="1"/>
      <c r="R108" s="1"/>
      <c r="S108" s="4" t="str">
        <f t="shared" si="7"/>
        <v xml:space="preserve"> </v>
      </c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>
      <c r="A109" s="26" t="str">
        <f t="shared" si="6"/>
        <v/>
      </c>
      <c r="B109" s="23"/>
      <c r="C109" s="23"/>
      <c r="D109" s="24"/>
      <c r="E109" s="33"/>
      <c r="F109" s="25"/>
      <c r="G109" s="33"/>
      <c r="H109" s="16" t="str">
        <f t="shared" si="4"/>
        <v/>
      </c>
      <c r="I109" s="1"/>
      <c r="J109" s="1"/>
      <c r="K109" s="1"/>
      <c r="L109" s="1"/>
      <c r="M109" s="1"/>
      <c r="N109" s="1"/>
      <c r="O109" s="18"/>
      <c r="P109" s="1"/>
      <c r="Q109" s="1"/>
      <c r="R109" s="1"/>
      <c r="S109" s="3" t="str">
        <f t="shared" si="7"/>
        <v xml:space="preserve"> </v>
      </c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>
      <c r="A110" s="26" t="str">
        <f t="shared" si="6"/>
        <v/>
      </c>
      <c r="B110" s="23"/>
      <c r="C110" s="23"/>
      <c r="D110" s="24"/>
      <c r="E110" s="33"/>
      <c r="F110" s="25"/>
      <c r="G110" s="33"/>
      <c r="H110" s="16" t="str">
        <f t="shared" si="4"/>
        <v/>
      </c>
      <c r="I110" s="1"/>
      <c r="J110" s="1"/>
      <c r="K110" s="1"/>
      <c r="L110" s="1"/>
      <c r="M110" s="1"/>
      <c r="N110" s="1"/>
      <c r="O110" s="18"/>
      <c r="P110" s="1"/>
      <c r="Q110" s="1"/>
      <c r="R110" s="1"/>
      <c r="S110" s="4" t="str">
        <f t="shared" si="7"/>
        <v xml:space="preserve"> </v>
      </c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>
      <c r="A111" s="26" t="str">
        <f t="shared" si="6"/>
        <v/>
      </c>
      <c r="B111" s="23"/>
      <c r="C111" s="23"/>
      <c r="D111" s="24"/>
      <c r="E111" s="25"/>
      <c r="F111" s="25"/>
      <c r="G111" s="33"/>
      <c r="H111" s="16" t="str">
        <f t="shared" si="4"/>
        <v/>
      </c>
      <c r="I111" s="1"/>
      <c r="J111" s="1"/>
      <c r="K111" s="1"/>
      <c r="L111" s="1"/>
      <c r="M111" s="1"/>
      <c r="N111" s="1"/>
      <c r="O111" s="18"/>
      <c r="P111" s="1"/>
      <c r="Q111" s="1"/>
      <c r="R111" s="1"/>
      <c r="S111" s="3" t="str">
        <f t="shared" si="7"/>
        <v xml:space="preserve"> </v>
      </c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>
      <c r="A112" s="26" t="str">
        <f t="shared" si="6"/>
        <v/>
      </c>
      <c r="B112" s="23"/>
      <c r="C112" s="23"/>
      <c r="D112" s="24"/>
      <c r="E112" s="25"/>
      <c r="F112" s="25"/>
      <c r="G112" s="33"/>
      <c r="H112" s="16" t="str">
        <f t="shared" si="4"/>
        <v/>
      </c>
      <c r="I112" s="1"/>
      <c r="J112" s="1"/>
      <c r="K112" s="1"/>
      <c r="L112" s="1"/>
      <c r="M112" s="1"/>
      <c r="N112" s="1"/>
      <c r="O112" s="18"/>
      <c r="P112" s="1"/>
      <c r="Q112" s="1"/>
      <c r="R112" s="1"/>
      <c r="S112" s="4" t="str">
        <f t="shared" si="7"/>
        <v xml:space="preserve"> </v>
      </c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>
      <c r="A113" s="26" t="str">
        <f t="shared" si="6"/>
        <v/>
      </c>
      <c r="B113" s="23"/>
      <c r="C113" s="23"/>
      <c r="D113" s="24"/>
      <c r="E113" s="25"/>
      <c r="F113" s="25"/>
      <c r="G113" s="33"/>
      <c r="H113" s="16" t="str">
        <f t="shared" si="4"/>
        <v/>
      </c>
      <c r="I113" s="1"/>
      <c r="J113" s="1"/>
      <c r="K113" s="1"/>
      <c r="L113" s="1"/>
      <c r="M113" s="1"/>
      <c r="N113" s="1"/>
      <c r="O113" s="18"/>
      <c r="P113" s="1"/>
      <c r="Q113" s="1"/>
      <c r="R113" s="1"/>
      <c r="S113" s="3" t="str">
        <f t="shared" si="7"/>
        <v xml:space="preserve"> </v>
      </c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>
      <c r="A114" s="26" t="str">
        <f t="shared" si="6"/>
        <v/>
      </c>
      <c r="B114" s="23"/>
      <c r="C114" s="23"/>
      <c r="D114" s="24"/>
      <c r="E114" s="25"/>
      <c r="F114" s="25"/>
      <c r="G114" s="33"/>
      <c r="H114" s="16" t="str">
        <f t="shared" si="4"/>
        <v/>
      </c>
      <c r="I114" s="1"/>
      <c r="J114" s="1"/>
      <c r="K114" s="1"/>
      <c r="L114" s="1"/>
      <c r="M114" s="1"/>
      <c r="N114" s="1"/>
      <c r="O114" s="18"/>
      <c r="P114" s="1"/>
      <c r="Q114" s="1"/>
      <c r="R114" s="1"/>
      <c r="S114" s="4" t="str">
        <f t="shared" si="7"/>
        <v xml:space="preserve"> </v>
      </c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:32">
      <c r="A115" s="26" t="str">
        <f t="shared" si="6"/>
        <v/>
      </c>
      <c r="B115" s="23"/>
      <c r="C115" s="23"/>
      <c r="D115" s="24"/>
      <c r="E115" s="25"/>
      <c r="F115" s="25"/>
      <c r="G115" s="33"/>
      <c r="H115" s="16" t="str">
        <f t="shared" si="4"/>
        <v/>
      </c>
      <c r="I115" s="1"/>
      <c r="J115" s="1"/>
      <c r="K115" s="1"/>
      <c r="L115" s="1"/>
      <c r="M115" s="1"/>
      <c r="N115" s="1"/>
      <c r="O115" s="18"/>
      <c r="P115" s="1"/>
      <c r="Q115" s="1"/>
      <c r="R115" s="1"/>
      <c r="S115" s="3" t="str">
        <f t="shared" si="7"/>
        <v xml:space="preserve"> </v>
      </c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:32">
      <c r="A116" s="26" t="str">
        <f t="shared" si="6"/>
        <v/>
      </c>
      <c r="B116" s="23"/>
      <c r="C116" s="23"/>
      <c r="D116" s="24"/>
      <c r="E116" s="25"/>
      <c r="F116" s="25"/>
      <c r="G116" s="33"/>
      <c r="H116" s="16" t="str">
        <f t="shared" si="4"/>
        <v/>
      </c>
      <c r="I116" s="1"/>
      <c r="J116" s="1"/>
      <c r="K116" s="1"/>
      <c r="L116" s="1"/>
      <c r="M116" s="1"/>
      <c r="N116" s="1"/>
      <c r="O116" s="18"/>
      <c r="P116" s="1"/>
      <c r="Q116" s="1"/>
      <c r="R116" s="1"/>
      <c r="S116" s="4" t="str">
        <f t="shared" si="7"/>
        <v xml:space="preserve"> </v>
      </c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:32">
      <c r="A117" s="26" t="str">
        <f t="shared" si="6"/>
        <v/>
      </c>
      <c r="B117" s="23"/>
      <c r="C117" s="23"/>
      <c r="D117" s="24"/>
      <c r="E117" s="25"/>
      <c r="F117" s="25"/>
      <c r="G117" s="33"/>
      <c r="H117" s="16" t="str">
        <f t="shared" si="4"/>
        <v/>
      </c>
      <c r="I117" s="1"/>
      <c r="J117" s="1"/>
      <c r="K117" s="1"/>
      <c r="L117" s="1"/>
      <c r="M117" s="1"/>
      <c r="N117" s="1"/>
      <c r="O117" s="18"/>
      <c r="P117" s="1"/>
      <c r="Q117" s="1"/>
      <c r="R117" s="1"/>
      <c r="S117" s="3" t="str">
        <f t="shared" si="7"/>
        <v xml:space="preserve"> </v>
      </c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:32">
      <c r="A118" s="26" t="str">
        <f t="shared" si="6"/>
        <v/>
      </c>
      <c r="B118" s="23"/>
      <c r="C118" s="23"/>
      <c r="D118" s="24"/>
      <c r="E118" s="25"/>
      <c r="F118" s="25"/>
      <c r="G118" s="33"/>
      <c r="H118" s="16" t="str">
        <f t="shared" si="4"/>
        <v/>
      </c>
      <c r="I118" s="1"/>
      <c r="J118" s="1"/>
      <c r="K118" s="1"/>
      <c r="L118" s="1"/>
      <c r="M118" s="1"/>
      <c r="N118" s="1"/>
      <c r="O118" s="18"/>
      <c r="P118" s="1"/>
      <c r="Q118" s="1"/>
      <c r="R118" s="1"/>
      <c r="S118" s="4" t="str">
        <f t="shared" si="7"/>
        <v xml:space="preserve"> </v>
      </c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2">
      <c r="A119" s="26" t="str">
        <f t="shared" si="6"/>
        <v/>
      </c>
      <c r="B119" s="23"/>
      <c r="C119" s="23"/>
      <c r="D119" s="24"/>
      <c r="E119" s="25"/>
      <c r="F119" s="25"/>
      <c r="G119" s="33"/>
      <c r="H119" s="16" t="str">
        <f t="shared" si="4"/>
        <v/>
      </c>
      <c r="I119" s="1"/>
      <c r="J119" s="1"/>
      <c r="K119" s="1"/>
      <c r="L119" s="1"/>
      <c r="M119" s="1"/>
      <c r="N119" s="1"/>
      <c r="O119" s="18"/>
      <c r="P119" s="1"/>
      <c r="Q119" s="1"/>
      <c r="R119" s="1"/>
      <c r="S119" s="3" t="str">
        <f t="shared" si="7"/>
        <v xml:space="preserve"> </v>
      </c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:32">
      <c r="A120" s="26" t="str">
        <f t="shared" si="6"/>
        <v/>
      </c>
      <c r="B120" s="23"/>
      <c r="C120" s="23"/>
      <c r="D120" s="24"/>
      <c r="E120" s="25"/>
      <c r="F120" s="25"/>
      <c r="G120" s="33"/>
      <c r="H120" s="16" t="str">
        <f t="shared" si="4"/>
        <v/>
      </c>
      <c r="I120" s="1"/>
      <c r="J120" s="1"/>
      <c r="K120" s="1"/>
      <c r="L120" s="1"/>
      <c r="M120" s="1"/>
      <c r="N120" s="1"/>
      <c r="O120" s="18"/>
      <c r="P120" s="1"/>
      <c r="Q120" s="1"/>
      <c r="R120" s="1"/>
      <c r="S120" s="4" t="str">
        <f t="shared" si="7"/>
        <v xml:space="preserve"> </v>
      </c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:32">
      <c r="A121" s="26" t="str">
        <f t="shared" si="6"/>
        <v/>
      </c>
      <c r="B121" s="23"/>
      <c r="C121" s="23"/>
      <c r="D121" s="24"/>
      <c r="E121" s="25"/>
      <c r="F121" s="25"/>
      <c r="G121" s="33"/>
      <c r="H121" s="16" t="str">
        <f t="shared" si="4"/>
        <v/>
      </c>
      <c r="I121" s="1"/>
      <c r="J121" s="1"/>
      <c r="K121" s="1"/>
      <c r="L121" s="1"/>
      <c r="M121" s="1"/>
      <c r="N121" s="1"/>
      <c r="O121" s="18"/>
      <c r="P121" s="1"/>
      <c r="Q121" s="1"/>
      <c r="R121" s="1"/>
      <c r="S121" s="3" t="str">
        <f t="shared" si="7"/>
        <v xml:space="preserve"> </v>
      </c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:32">
      <c r="A122" s="26" t="str">
        <f t="shared" si="6"/>
        <v/>
      </c>
      <c r="B122" s="23"/>
      <c r="C122" s="23"/>
      <c r="D122" s="24"/>
      <c r="E122" s="25"/>
      <c r="F122" s="25"/>
      <c r="G122" s="33"/>
      <c r="H122" s="16" t="str">
        <f t="shared" si="4"/>
        <v/>
      </c>
      <c r="I122" s="1"/>
      <c r="J122" s="1"/>
      <c r="K122" s="1"/>
      <c r="L122" s="1"/>
      <c r="M122" s="1"/>
      <c r="N122" s="1"/>
      <c r="O122" s="18"/>
      <c r="P122" s="1"/>
      <c r="Q122" s="1"/>
      <c r="R122" s="1"/>
      <c r="S122" s="4" t="str">
        <f t="shared" si="7"/>
        <v xml:space="preserve"> </v>
      </c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:32">
      <c r="A123" s="26" t="str">
        <f t="shared" si="6"/>
        <v/>
      </c>
      <c r="B123" s="23"/>
      <c r="C123" s="23"/>
      <c r="D123" s="24"/>
      <c r="E123" s="25"/>
      <c r="F123" s="25"/>
      <c r="G123" s="33"/>
      <c r="H123" s="16" t="str">
        <f t="shared" si="4"/>
        <v/>
      </c>
      <c r="I123" s="1"/>
      <c r="J123" s="1"/>
      <c r="K123" s="1"/>
      <c r="L123" s="1"/>
      <c r="M123" s="1"/>
      <c r="N123" s="1"/>
      <c r="O123" s="18"/>
      <c r="P123" s="1"/>
      <c r="Q123" s="1"/>
      <c r="R123" s="1"/>
      <c r="S123" s="3" t="str">
        <f t="shared" si="7"/>
        <v xml:space="preserve"> </v>
      </c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:32">
      <c r="A124" s="26" t="str">
        <f t="shared" si="6"/>
        <v/>
      </c>
      <c r="B124" s="23"/>
      <c r="C124" s="23"/>
      <c r="D124" s="24"/>
      <c r="E124" s="25"/>
      <c r="F124" s="25"/>
      <c r="G124" s="33"/>
      <c r="H124" s="16" t="str">
        <f t="shared" si="4"/>
        <v/>
      </c>
      <c r="I124" s="1"/>
      <c r="J124" s="1"/>
      <c r="K124" s="1"/>
      <c r="L124" s="1"/>
      <c r="M124" s="1"/>
      <c r="N124" s="1"/>
      <c r="O124" s="18"/>
      <c r="P124" s="1"/>
      <c r="Q124" s="1"/>
      <c r="R124" s="1"/>
      <c r="S124" s="4" t="str">
        <f t="shared" si="7"/>
        <v xml:space="preserve"> </v>
      </c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:32">
      <c r="A125" s="26" t="str">
        <f t="shared" si="6"/>
        <v/>
      </c>
      <c r="B125" s="23"/>
      <c r="C125" s="23"/>
      <c r="D125" s="24"/>
      <c r="E125" s="25"/>
      <c r="F125" s="25"/>
      <c r="G125" s="33"/>
      <c r="H125" s="16" t="str">
        <f t="shared" si="4"/>
        <v/>
      </c>
      <c r="I125" s="1"/>
      <c r="J125" s="1"/>
      <c r="K125" s="1"/>
      <c r="L125" s="1"/>
      <c r="M125" s="1"/>
      <c r="N125" s="1"/>
      <c r="O125" s="18"/>
      <c r="P125" s="1"/>
      <c r="Q125" s="1"/>
      <c r="R125" s="1"/>
      <c r="S125" s="3" t="str">
        <f t="shared" si="7"/>
        <v xml:space="preserve"> </v>
      </c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:32">
      <c r="A126" s="26" t="str">
        <f t="shared" si="6"/>
        <v/>
      </c>
      <c r="B126" s="23"/>
      <c r="C126" s="23"/>
      <c r="D126" s="24"/>
      <c r="E126" s="25"/>
      <c r="F126" s="25"/>
      <c r="G126" s="33"/>
      <c r="H126" s="16" t="str">
        <f t="shared" si="4"/>
        <v/>
      </c>
      <c r="I126" s="1"/>
      <c r="J126" s="1"/>
      <c r="K126" s="1"/>
      <c r="L126" s="1"/>
      <c r="M126" s="1"/>
      <c r="N126" s="1"/>
      <c r="O126" s="18"/>
      <c r="P126" s="1"/>
      <c r="Q126" s="1"/>
      <c r="R126" s="1"/>
      <c r="S126" s="4" t="str">
        <f t="shared" si="7"/>
        <v xml:space="preserve"> </v>
      </c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:32">
      <c r="A127" s="26" t="str">
        <f t="shared" si="6"/>
        <v/>
      </c>
      <c r="B127" s="23"/>
      <c r="C127" s="23"/>
      <c r="D127" s="24"/>
      <c r="E127" s="25"/>
      <c r="F127" s="25"/>
      <c r="G127" s="33"/>
      <c r="H127" s="16" t="str">
        <f t="shared" si="4"/>
        <v/>
      </c>
      <c r="I127" s="1"/>
      <c r="J127" s="1"/>
      <c r="K127" s="1"/>
      <c r="L127" s="1"/>
      <c r="M127" s="1"/>
      <c r="N127" s="1"/>
      <c r="O127" s="18"/>
      <c r="P127" s="1"/>
      <c r="Q127" s="1"/>
      <c r="R127" s="1"/>
      <c r="S127" s="3" t="str">
        <f t="shared" si="7"/>
        <v xml:space="preserve"> </v>
      </c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:32">
      <c r="A128" s="26" t="str">
        <f t="shared" si="6"/>
        <v/>
      </c>
      <c r="B128" s="23"/>
      <c r="C128" s="23"/>
      <c r="D128" s="24"/>
      <c r="E128" s="25"/>
      <c r="F128" s="25"/>
      <c r="G128" s="33"/>
      <c r="H128" s="16" t="str">
        <f t="shared" si="4"/>
        <v/>
      </c>
      <c r="I128" s="1"/>
      <c r="J128" s="1"/>
      <c r="K128" s="1"/>
      <c r="L128" s="1"/>
      <c r="M128" s="1"/>
      <c r="N128" s="1"/>
      <c r="O128" s="18"/>
      <c r="P128" s="1"/>
      <c r="Q128" s="1"/>
      <c r="R128" s="1"/>
      <c r="S128" s="4" t="str">
        <f t="shared" si="7"/>
        <v xml:space="preserve"> </v>
      </c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:32">
      <c r="A129" s="26" t="str">
        <f t="shared" si="6"/>
        <v/>
      </c>
      <c r="B129" s="23"/>
      <c r="C129" s="23"/>
      <c r="D129" s="24"/>
      <c r="E129" s="25"/>
      <c r="F129" s="25"/>
      <c r="G129" s="33"/>
      <c r="H129" s="16" t="str">
        <f t="shared" si="4"/>
        <v/>
      </c>
      <c r="I129" s="1"/>
      <c r="J129" s="1"/>
      <c r="K129" s="1"/>
      <c r="L129" s="1"/>
      <c r="M129" s="1"/>
      <c r="N129" s="1"/>
      <c r="O129" s="18"/>
      <c r="P129" s="1"/>
      <c r="Q129" s="1"/>
      <c r="R129" s="1"/>
      <c r="S129" s="3" t="str">
        <f t="shared" si="7"/>
        <v xml:space="preserve"> </v>
      </c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:32">
      <c r="A130" s="26" t="str">
        <f t="shared" si="6"/>
        <v/>
      </c>
      <c r="B130" s="23"/>
      <c r="C130" s="23"/>
      <c r="D130" s="24"/>
      <c r="E130" s="25"/>
      <c r="F130" s="25"/>
      <c r="G130" s="33"/>
      <c r="H130" s="16" t="str">
        <f t="shared" si="4"/>
        <v/>
      </c>
      <c r="I130" s="1"/>
      <c r="J130" s="1"/>
      <c r="K130" s="1"/>
      <c r="L130" s="1"/>
      <c r="M130" s="1"/>
      <c r="N130" s="1"/>
      <c r="O130" s="18"/>
      <c r="P130" s="1"/>
      <c r="Q130" s="1"/>
      <c r="R130" s="1"/>
      <c r="S130" s="4" t="str">
        <f t="shared" si="7"/>
        <v xml:space="preserve"> </v>
      </c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:32">
      <c r="A131" s="26" t="str">
        <f t="shared" si="6"/>
        <v/>
      </c>
      <c r="B131" s="23"/>
      <c r="C131" s="23"/>
      <c r="D131" s="24"/>
      <c r="E131" s="25"/>
      <c r="F131" s="25"/>
      <c r="G131" s="33"/>
      <c r="H131" s="16" t="str">
        <f t="shared" ref="H131:H152" si="8">IF(S131&lt;&gt;"Ž",IF($O$2-D131&gt;39,IF($O$2-D131&gt;49,IF($O$2-D131&gt;59,IF($O$2-D131&gt;69,IF($O$2-D131&gt;90,"","E"),"D"),"C"),"B"),"A"),IF(S131="Ž",IF($O$2-D131&gt;34,IF($O$2-D131&gt;44,IF($O$2-D131&gt;90,"","H"),"G"),"F")))</f>
        <v/>
      </c>
      <c r="I131" s="1"/>
      <c r="J131" s="1"/>
      <c r="K131" s="1"/>
      <c r="L131" s="1"/>
      <c r="M131" s="1"/>
      <c r="N131" s="1"/>
      <c r="O131" s="18"/>
      <c r="P131" s="1"/>
      <c r="Q131" s="1"/>
      <c r="R131" s="1"/>
      <c r="S131" s="3" t="str">
        <f t="shared" ref="S131:S152" si="9">IF(LEN(B131)=0," ",IF(MID(B131,LEN(B131),1)="á","Ž","M"))</f>
        <v xml:space="preserve"> </v>
      </c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:32" ht="13.5" thickBot="1">
      <c r="A132" s="26" t="str">
        <f t="shared" si="6"/>
        <v/>
      </c>
      <c r="B132" s="23"/>
      <c r="C132" s="23"/>
      <c r="D132" s="24"/>
      <c r="E132" s="25"/>
      <c r="F132" s="25"/>
      <c r="G132" s="33"/>
      <c r="H132" s="16" t="str">
        <f t="shared" si="8"/>
        <v/>
      </c>
      <c r="I132" s="1"/>
      <c r="J132" s="1"/>
      <c r="K132" s="1"/>
      <c r="L132" s="1"/>
      <c r="M132" s="1"/>
      <c r="N132" s="1"/>
      <c r="O132" s="18"/>
      <c r="P132" s="1"/>
      <c r="Q132" s="1"/>
      <c r="R132" s="1"/>
      <c r="S132" s="7" t="str">
        <f t="shared" si="9"/>
        <v xml:space="preserve"> </v>
      </c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:32">
      <c r="A133" s="26" t="str">
        <f t="shared" ref="A133:A152" si="10">IF(B133&lt;&gt;0,A132+1,"")</f>
        <v/>
      </c>
      <c r="B133" s="23"/>
      <c r="C133" s="23"/>
      <c r="D133" s="24"/>
      <c r="E133" s="25"/>
      <c r="F133" s="25"/>
      <c r="G133" s="33"/>
      <c r="H133" s="16" t="str">
        <f t="shared" si="8"/>
        <v/>
      </c>
      <c r="I133" s="1"/>
      <c r="J133" s="1"/>
      <c r="K133" s="1"/>
      <c r="L133" s="1"/>
      <c r="M133" s="1"/>
      <c r="N133" s="1"/>
      <c r="O133" s="18"/>
      <c r="P133" s="1"/>
      <c r="Q133" s="1"/>
      <c r="R133" s="1"/>
      <c r="S133" s="8" t="str">
        <f t="shared" si="9"/>
        <v xml:space="preserve"> </v>
      </c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:32">
      <c r="A134" s="26" t="str">
        <f t="shared" si="10"/>
        <v/>
      </c>
      <c r="B134" s="23"/>
      <c r="C134" s="23"/>
      <c r="D134" s="24"/>
      <c r="E134" s="25"/>
      <c r="F134" s="25"/>
      <c r="G134" s="33"/>
      <c r="H134" s="16" t="str">
        <f t="shared" si="8"/>
        <v/>
      </c>
      <c r="I134" s="1"/>
      <c r="J134" s="1"/>
      <c r="K134" s="1"/>
      <c r="L134" s="1"/>
      <c r="M134" s="1"/>
      <c r="N134" s="1"/>
      <c r="O134" s="18"/>
      <c r="P134" s="1"/>
      <c r="Q134" s="1"/>
      <c r="R134" s="1"/>
      <c r="S134" s="4" t="str">
        <f t="shared" si="9"/>
        <v xml:space="preserve"> </v>
      </c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:32">
      <c r="A135" s="26" t="str">
        <f t="shared" si="10"/>
        <v/>
      </c>
      <c r="B135" s="23"/>
      <c r="C135" s="23"/>
      <c r="D135" s="24"/>
      <c r="E135" s="25"/>
      <c r="F135" s="25"/>
      <c r="G135" s="33"/>
      <c r="H135" s="16" t="str">
        <f t="shared" si="8"/>
        <v/>
      </c>
      <c r="I135" s="1"/>
      <c r="J135" s="1"/>
      <c r="K135" s="1"/>
      <c r="L135" s="1"/>
      <c r="M135" s="1"/>
      <c r="N135" s="1"/>
      <c r="O135" s="18"/>
      <c r="P135" s="1"/>
      <c r="Q135" s="1"/>
      <c r="R135" s="1"/>
      <c r="S135" s="3" t="str">
        <f t="shared" si="9"/>
        <v xml:space="preserve"> </v>
      </c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:32">
      <c r="A136" s="26" t="str">
        <f t="shared" si="10"/>
        <v/>
      </c>
      <c r="B136" s="23"/>
      <c r="C136" s="23"/>
      <c r="D136" s="24"/>
      <c r="E136" s="25"/>
      <c r="F136" s="25"/>
      <c r="G136" s="33"/>
      <c r="H136" s="16" t="str">
        <f t="shared" si="8"/>
        <v/>
      </c>
      <c r="I136" s="1"/>
      <c r="J136" s="1"/>
      <c r="K136" s="1"/>
      <c r="L136" s="1"/>
      <c r="M136" s="1"/>
      <c r="N136" s="1"/>
      <c r="O136" s="18"/>
      <c r="P136" s="1"/>
      <c r="Q136" s="1"/>
      <c r="R136" s="1"/>
      <c r="S136" s="4" t="str">
        <f t="shared" si="9"/>
        <v xml:space="preserve"> </v>
      </c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:32">
      <c r="A137" s="26" t="str">
        <f t="shared" si="10"/>
        <v/>
      </c>
      <c r="B137" s="23"/>
      <c r="C137" s="23"/>
      <c r="D137" s="24"/>
      <c r="E137" s="25"/>
      <c r="F137" s="25"/>
      <c r="G137" s="33"/>
      <c r="H137" s="16" t="str">
        <f t="shared" si="8"/>
        <v/>
      </c>
      <c r="I137" s="1"/>
      <c r="J137" s="1"/>
      <c r="K137" s="1"/>
      <c r="L137" s="1"/>
      <c r="M137" s="1"/>
      <c r="N137" s="1"/>
      <c r="O137" s="18"/>
      <c r="P137" s="1"/>
      <c r="Q137" s="1"/>
      <c r="R137" s="1"/>
      <c r="S137" s="3" t="str">
        <f t="shared" si="9"/>
        <v xml:space="preserve"> </v>
      </c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:32">
      <c r="A138" s="26" t="str">
        <f t="shared" si="10"/>
        <v/>
      </c>
      <c r="B138" s="23"/>
      <c r="C138" s="23"/>
      <c r="D138" s="24"/>
      <c r="E138" s="25"/>
      <c r="F138" s="25"/>
      <c r="G138" s="33"/>
      <c r="H138" s="16" t="str">
        <f t="shared" si="8"/>
        <v/>
      </c>
      <c r="I138" s="1"/>
      <c r="J138" s="1"/>
      <c r="K138" s="1"/>
      <c r="L138" s="1"/>
      <c r="M138" s="1"/>
      <c r="N138" s="1"/>
      <c r="O138" s="18"/>
      <c r="P138" s="1"/>
      <c r="Q138" s="1"/>
      <c r="R138" s="1"/>
      <c r="S138" s="4" t="str">
        <f t="shared" si="9"/>
        <v xml:space="preserve"> </v>
      </c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:32">
      <c r="A139" s="26" t="str">
        <f t="shared" si="10"/>
        <v/>
      </c>
      <c r="B139" s="23"/>
      <c r="C139" s="23"/>
      <c r="D139" s="24"/>
      <c r="E139" s="25"/>
      <c r="F139" s="25"/>
      <c r="G139" s="33"/>
      <c r="H139" s="16" t="str">
        <f t="shared" si="8"/>
        <v/>
      </c>
      <c r="I139" s="1"/>
      <c r="J139" s="1"/>
      <c r="K139" s="1"/>
      <c r="L139" s="1"/>
      <c r="M139" s="1"/>
      <c r="N139" s="1"/>
      <c r="O139" s="18"/>
      <c r="P139" s="1"/>
      <c r="Q139" s="1"/>
      <c r="R139" s="1"/>
      <c r="S139" s="3" t="str">
        <f t="shared" si="9"/>
        <v xml:space="preserve"> </v>
      </c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:32">
      <c r="A140" s="26" t="str">
        <f t="shared" si="10"/>
        <v/>
      </c>
      <c r="B140" s="23"/>
      <c r="C140" s="23"/>
      <c r="D140" s="24"/>
      <c r="E140" s="25"/>
      <c r="F140" s="25"/>
      <c r="G140" s="33"/>
      <c r="H140" s="16" t="str">
        <f t="shared" si="8"/>
        <v/>
      </c>
      <c r="I140" s="1"/>
      <c r="J140" s="1"/>
      <c r="K140" s="1"/>
      <c r="L140" s="1"/>
      <c r="M140" s="1"/>
      <c r="N140" s="1"/>
      <c r="O140" s="18"/>
      <c r="P140" s="1"/>
      <c r="Q140" s="1"/>
      <c r="R140" s="1"/>
      <c r="S140" s="4" t="str">
        <f t="shared" si="9"/>
        <v xml:space="preserve"> </v>
      </c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:32">
      <c r="A141" s="26" t="str">
        <f t="shared" si="10"/>
        <v/>
      </c>
      <c r="B141" s="23"/>
      <c r="C141" s="23"/>
      <c r="D141" s="24"/>
      <c r="E141" s="25"/>
      <c r="F141" s="25"/>
      <c r="G141" s="33"/>
      <c r="H141" s="16" t="str">
        <f t="shared" si="8"/>
        <v/>
      </c>
      <c r="I141" s="1"/>
      <c r="J141" s="1"/>
      <c r="K141" s="1"/>
      <c r="L141" s="1"/>
      <c r="M141" s="1"/>
      <c r="N141" s="1"/>
      <c r="O141" s="18"/>
      <c r="P141" s="1"/>
      <c r="Q141" s="1"/>
      <c r="R141" s="1"/>
      <c r="S141" s="3" t="str">
        <f t="shared" si="9"/>
        <v xml:space="preserve"> </v>
      </c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:32">
      <c r="A142" s="26" t="str">
        <f t="shared" si="10"/>
        <v/>
      </c>
      <c r="B142" s="23"/>
      <c r="C142" s="23"/>
      <c r="D142" s="24"/>
      <c r="E142" s="25"/>
      <c r="F142" s="25"/>
      <c r="G142" s="33"/>
      <c r="H142" s="16" t="str">
        <f t="shared" si="8"/>
        <v/>
      </c>
      <c r="I142" s="1"/>
      <c r="J142" s="1"/>
      <c r="K142" s="1"/>
      <c r="L142" s="1"/>
      <c r="M142" s="1"/>
      <c r="N142" s="1"/>
      <c r="O142" s="18"/>
      <c r="P142" s="1"/>
      <c r="Q142" s="1"/>
      <c r="R142" s="1"/>
      <c r="S142" s="4" t="str">
        <f t="shared" si="9"/>
        <v xml:space="preserve"> </v>
      </c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:32">
      <c r="A143" s="26" t="str">
        <f t="shared" si="10"/>
        <v/>
      </c>
      <c r="B143" s="23"/>
      <c r="C143" s="23"/>
      <c r="D143" s="24"/>
      <c r="E143" s="25"/>
      <c r="F143" s="25"/>
      <c r="G143" s="33"/>
      <c r="H143" s="16" t="str">
        <f t="shared" si="8"/>
        <v/>
      </c>
      <c r="I143" s="1"/>
      <c r="J143" s="1"/>
      <c r="K143" s="1"/>
      <c r="L143" s="1"/>
      <c r="M143" s="1"/>
      <c r="N143" s="1"/>
      <c r="O143" s="18"/>
      <c r="P143" s="1"/>
      <c r="Q143" s="1"/>
      <c r="R143" s="1"/>
      <c r="S143" s="3" t="str">
        <f t="shared" si="9"/>
        <v xml:space="preserve"> </v>
      </c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:32">
      <c r="A144" s="26" t="str">
        <f t="shared" si="10"/>
        <v/>
      </c>
      <c r="B144" s="23"/>
      <c r="C144" s="23"/>
      <c r="D144" s="24"/>
      <c r="E144" s="25"/>
      <c r="F144" s="25"/>
      <c r="G144" s="33"/>
      <c r="H144" s="16" t="str">
        <f t="shared" si="8"/>
        <v/>
      </c>
      <c r="I144" s="1"/>
      <c r="J144" s="1"/>
      <c r="K144" s="1"/>
      <c r="L144" s="1"/>
      <c r="M144" s="1"/>
      <c r="N144" s="1"/>
      <c r="O144" s="18"/>
      <c r="P144" s="1"/>
      <c r="Q144" s="1"/>
      <c r="R144" s="1"/>
      <c r="S144" s="4" t="str">
        <f t="shared" si="9"/>
        <v xml:space="preserve"> </v>
      </c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2">
      <c r="A145" s="26" t="str">
        <f t="shared" si="10"/>
        <v/>
      </c>
      <c r="B145" s="23"/>
      <c r="C145" s="23"/>
      <c r="D145" s="24"/>
      <c r="E145" s="25"/>
      <c r="F145" s="25"/>
      <c r="G145" s="33"/>
      <c r="H145" s="16" t="str">
        <f t="shared" si="8"/>
        <v/>
      </c>
      <c r="I145" s="1"/>
      <c r="J145" s="1"/>
      <c r="K145" s="1"/>
      <c r="L145" s="1"/>
      <c r="M145" s="1"/>
      <c r="N145" s="1"/>
      <c r="O145" s="18"/>
      <c r="P145" s="1"/>
      <c r="Q145" s="1"/>
      <c r="R145" s="1"/>
      <c r="S145" s="3" t="str">
        <f t="shared" si="9"/>
        <v xml:space="preserve"> </v>
      </c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:32">
      <c r="A146" s="26" t="str">
        <f t="shared" si="10"/>
        <v/>
      </c>
      <c r="B146" s="23"/>
      <c r="C146" s="23"/>
      <c r="D146" s="24"/>
      <c r="E146" s="25"/>
      <c r="F146" s="25"/>
      <c r="G146" s="33"/>
      <c r="H146" s="16" t="str">
        <f t="shared" si="8"/>
        <v/>
      </c>
      <c r="I146" s="1"/>
      <c r="J146" s="1"/>
      <c r="K146" s="1"/>
      <c r="L146" s="1"/>
      <c r="M146" s="1"/>
      <c r="N146" s="1"/>
      <c r="O146" s="18"/>
      <c r="P146" s="1"/>
      <c r="Q146" s="1"/>
      <c r="R146" s="1"/>
      <c r="S146" s="4" t="str">
        <f t="shared" si="9"/>
        <v xml:space="preserve"> </v>
      </c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:32">
      <c r="A147" s="26" t="str">
        <f t="shared" si="10"/>
        <v/>
      </c>
      <c r="B147" s="23"/>
      <c r="C147" s="23"/>
      <c r="D147" s="24"/>
      <c r="E147" s="25"/>
      <c r="F147" s="25"/>
      <c r="G147" s="33"/>
      <c r="H147" s="16" t="str">
        <f t="shared" si="8"/>
        <v/>
      </c>
      <c r="I147" s="1"/>
      <c r="J147" s="1"/>
      <c r="K147" s="1"/>
      <c r="L147" s="1"/>
      <c r="M147" s="1"/>
      <c r="N147" s="1"/>
      <c r="O147" s="18"/>
      <c r="P147" s="1"/>
      <c r="Q147" s="1"/>
      <c r="R147" s="1"/>
      <c r="S147" s="3" t="str">
        <f t="shared" si="9"/>
        <v xml:space="preserve"> </v>
      </c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:32">
      <c r="A148" s="26" t="str">
        <f t="shared" si="10"/>
        <v/>
      </c>
      <c r="B148" s="23"/>
      <c r="C148" s="23"/>
      <c r="D148" s="24"/>
      <c r="E148" s="25"/>
      <c r="F148" s="25"/>
      <c r="G148" s="33"/>
      <c r="H148" s="16" t="str">
        <f t="shared" si="8"/>
        <v/>
      </c>
      <c r="I148" s="1"/>
      <c r="J148" s="1"/>
      <c r="K148" s="1"/>
      <c r="L148" s="1"/>
      <c r="M148" s="1"/>
      <c r="N148" s="1"/>
      <c r="O148" s="18"/>
      <c r="P148" s="1"/>
      <c r="Q148" s="1"/>
      <c r="R148" s="1"/>
      <c r="S148" s="4" t="str">
        <f t="shared" si="9"/>
        <v xml:space="preserve"> </v>
      </c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:32">
      <c r="A149" s="26" t="str">
        <f t="shared" si="10"/>
        <v/>
      </c>
      <c r="B149" s="23"/>
      <c r="C149" s="23"/>
      <c r="D149" s="24"/>
      <c r="E149" s="25"/>
      <c r="F149" s="25"/>
      <c r="G149" s="33"/>
      <c r="H149" s="16" t="str">
        <f t="shared" si="8"/>
        <v/>
      </c>
      <c r="I149" s="1"/>
      <c r="J149" s="1"/>
      <c r="K149" s="1"/>
      <c r="L149" s="1"/>
      <c r="M149" s="1"/>
      <c r="N149" s="1"/>
      <c r="O149" s="18"/>
      <c r="P149" s="1"/>
      <c r="Q149" s="1"/>
      <c r="R149" s="1"/>
      <c r="S149" s="3" t="str">
        <f t="shared" si="9"/>
        <v xml:space="preserve"> </v>
      </c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:32">
      <c r="A150" s="26" t="str">
        <f t="shared" si="10"/>
        <v/>
      </c>
      <c r="B150" s="23"/>
      <c r="C150" s="23"/>
      <c r="D150" s="24"/>
      <c r="E150" s="25"/>
      <c r="F150" s="25"/>
      <c r="G150" s="33"/>
      <c r="H150" s="16" t="str">
        <f t="shared" si="8"/>
        <v/>
      </c>
      <c r="I150" s="1"/>
      <c r="J150" s="1"/>
      <c r="K150" s="1"/>
      <c r="L150" s="1"/>
      <c r="M150" s="1"/>
      <c r="N150" s="1"/>
      <c r="O150" s="18"/>
      <c r="P150" s="1"/>
      <c r="Q150" s="1"/>
      <c r="R150" s="1"/>
      <c r="S150" s="4" t="str">
        <f t="shared" si="9"/>
        <v xml:space="preserve"> </v>
      </c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:32">
      <c r="A151" s="26" t="str">
        <f t="shared" si="10"/>
        <v/>
      </c>
      <c r="B151" s="23"/>
      <c r="C151" s="23"/>
      <c r="D151" s="24"/>
      <c r="E151" s="25"/>
      <c r="F151" s="25"/>
      <c r="G151" s="33"/>
      <c r="H151" s="16" t="str">
        <f t="shared" si="8"/>
        <v/>
      </c>
      <c r="I151" s="1"/>
      <c r="J151" s="1"/>
      <c r="K151" s="1"/>
      <c r="L151" s="1"/>
      <c r="M151" s="1"/>
      <c r="N151" s="1"/>
      <c r="O151" s="18"/>
      <c r="P151" s="1"/>
      <c r="Q151" s="1"/>
      <c r="R151" s="1"/>
      <c r="S151" s="3" t="str">
        <f t="shared" si="9"/>
        <v xml:space="preserve"> </v>
      </c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:32" ht="13.5" thickBot="1">
      <c r="A152" s="27" t="str">
        <f t="shared" si="10"/>
        <v/>
      </c>
      <c r="B152" s="28"/>
      <c r="C152" s="28"/>
      <c r="D152" s="29"/>
      <c r="E152" s="30"/>
      <c r="F152" s="30"/>
      <c r="G152" s="34"/>
      <c r="H152" s="31" t="str">
        <f t="shared" si="8"/>
        <v/>
      </c>
      <c r="I152" s="1"/>
      <c r="J152" s="1"/>
      <c r="K152" s="1"/>
      <c r="L152" s="1"/>
      <c r="M152" s="1"/>
      <c r="N152" s="1"/>
      <c r="O152" s="18"/>
      <c r="P152" s="1"/>
      <c r="Q152" s="1"/>
      <c r="R152" s="1"/>
      <c r="S152" s="7" t="str">
        <f t="shared" si="9"/>
        <v xml:space="preserve"> </v>
      </c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:3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:3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:3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:3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:3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:3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:3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:3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:3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:3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:3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:3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:3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:3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1:3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1:3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:3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:3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:3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1:3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:3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1:3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1:3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1:3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1:3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1:3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1:3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1:3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1:3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1:3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1:3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1:3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1:3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1:3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1:3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1:3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1:3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1:3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1:3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1:3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1:3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1:3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1:3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1:3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1:3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1:3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1:3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1:3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1:3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1:3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1:3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1:3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1:3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1:3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pans="1:3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spans="1:3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1:3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1:3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spans="1:3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spans="1:3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spans="1:3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spans="1:3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spans="1:3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spans="1:3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spans="1:3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spans="1:3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spans="1:3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spans="1:3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spans="1:3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spans="1:3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spans="1:3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spans="1:3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spans="1:3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spans="1:3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spans="1:3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spans="1:3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spans="1:3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spans="1: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spans="1:3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spans="1:3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spans="1:3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spans="1:3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spans="1:3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spans="1:3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spans="1:3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spans="1:3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spans="1:3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spans="1:3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spans="1:3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spans="1:3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spans="1:3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spans="1:3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spans="1:3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spans="1:3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spans="1:3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spans="1:3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spans="1:3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spans="1:3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spans="1:3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spans="1:3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spans="1:3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spans="1:3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spans="1:3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spans="1:3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spans="1:3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spans="1:3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spans="1:3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spans="1:3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spans="1:3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spans="1:3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spans="1:3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spans="1:3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spans="1:3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spans="1:3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spans="1:3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spans="1:3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</row>
    <row r="271" spans="1:3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</row>
    <row r="272" spans="1:3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</row>
    <row r="273" spans="1:3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spans="1:3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</row>
    <row r="275" spans="1:3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</row>
    <row r="276" spans="1:3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</row>
    <row r="277" spans="1:3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spans="1:3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79" spans="1:3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</row>
    <row r="280" spans="1:3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</row>
    <row r="281" spans="1:3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2" spans="1:3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spans="1:3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spans="1:3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spans="1:3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</row>
    <row r="286" spans="1:3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</row>
    <row r="287" spans="1:3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</row>
    <row r="288" spans="1:3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</row>
    <row r="289" spans="1:3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spans="1:3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</row>
    <row r="291" spans="1:3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spans="1:3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spans="1:3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spans="1:3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spans="1:3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</row>
    <row r="296" spans="1:3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spans="1:3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</row>
    <row r="298" spans="1:3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</row>
    <row r="299" spans="1:3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</row>
    <row r="300" spans="1:3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spans="1:3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spans="1:3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  <row r="303" spans="1:3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</row>
    <row r="304" spans="1:3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</row>
    <row r="305" spans="1:3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</row>
    <row r="306" spans="1:3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</row>
    <row r="307" spans="1:3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</row>
    <row r="308" spans="1:3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</row>
    <row r="309" spans="1:3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</row>
    <row r="310" spans="1:3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</row>
    <row r="311" spans="1:3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</row>
    <row r="312" spans="1:3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</row>
    <row r="313" spans="1:3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</row>
    <row r="314" spans="1:3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</row>
    <row r="315" spans="1:3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</row>
    <row r="316" spans="1:3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</row>
    <row r="317" spans="1:3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</row>
    <row r="318" spans="1:3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</row>
    <row r="319" spans="1:3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</row>
    <row r="320" spans="1:3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</row>
    <row r="321" spans="1:3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</row>
    <row r="322" spans="1:3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</row>
    <row r="323" spans="1:3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</row>
    <row r="324" spans="1:3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</row>
    <row r="325" spans="1:3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</row>
    <row r="326" spans="1:3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</row>
    <row r="327" spans="1:3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</row>
    <row r="328" spans="1:3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</row>
    <row r="329" spans="1:3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</row>
    <row r="330" spans="1:3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</row>
    <row r="331" spans="1:3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</row>
    <row r="332" spans="1: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</row>
    <row r="333" spans="1:3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</row>
    <row r="334" spans="1:3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</row>
    <row r="335" spans="1:3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</row>
    <row r="336" spans="1:3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</row>
    <row r="337" spans="1:3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</row>
    <row r="338" spans="1:3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</row>
    <row r="339" spans="1:3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</row>
    <row r="340" spans="1:3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</row>
    <row r="341" spans="1:3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</row>
    <row r="342" spans="1:3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</row>
    <row r="343" spans="1:3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</row>
    <row r="344" spans="1:3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</row>
    <row r="345" spans="1:3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</row>
    <row r="346" spans="1:3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</row>
    <row r="347" spans="1:3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</row>
    <row r="348" spans="1:3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</row>
    <row r="349" spans="1:3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</row>
    <row r="350" spans="1:3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</row>
    <row r="351" spans="1:3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</row>
    <row r="352" spans="1:3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</row>
    <row r="353" spans="1:3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</row>
    <row r="354" spans="1:3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</row>
    <row r="355" spans="1:3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</row>
    <row r="356" spans="1:32" s="1" customFormat="1"/>
    <row r="357" spans="1:32" s="1" customFormat="1"/>
    <row r="358" spans="1:32" s="1" customFormat="1"/>
    <row r="359" spans="1:32" s="1" customFormat="1"/>
    <row r="360" spans="1:32" s="1" customFormat="1"/>
    <row r="361" spans="1:32" s="1" customFormat="1"/>
    <row r="362" spans="1:32" s="1" customFormat="1"/>
    <row r="363" spans="1:32" s="1" customFormat="1"/>
    <row r="364" spans="1:32" s="1" customFormat="1"/>
    <row r="365" spans="1:32" s="1" customFormat="1"/>
    <row r="366" spans="1:32" s="1" customFormat="1"/>
    <row r="367" spans="1:32" s="1" customFormat="1"/>
    <row r="368" spans="1:32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</sheetData>
  <sheetProtection password="CC36" sheet="1" objects="1" scenarios="1" formatCells="0" formatColumns="0" formatRows="0" selectLockedCells="1" sort="0"/>
  <sortState ref="B3:G61">
    <sortCondition ref="B61"/>
  </sortState>
  <mergeCells count="2">
    <mergeCell ref="K6:M6"/>
    <mergeCell ref="A1:H1"/>
  </mergeCells>
  <phoneticPr fontId="0" type="noConversion"/>
  <conditionalFormatting sqref="B3:B152">
    <cfRule type="containsText" dxfId="19" priority="1" operator="containsText" text=" ">
      <formula>NOT(ISERROR(SEARCH(" ",B3)))</formula>
    </cfRule>
  </conditionalFormatting>
  <printOptions horizontalCentered="1"/>
  <pageMargins left="0.11811023622047245" right="0.15748031496062992" top="0.78740157480314965" bottom="0.39370078740157483" header="0.51181102362204722" footer="0.51181102362204722"/>
  <pageSetup paperSize="9" scale="61" orientation="portrait" r:id="rId1"/>
  <headerFooter alignWithMargins="0">
    <oddHeader>&amp;C&amp;P/&amp;N&amp;R&amp;D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2">
    <pageSetUpPr fitToPage="1"/>
  </sheetPr>
  <dimension ref="A1:CF186"/>
  <sheetViews>
    <sheetView showGridLines="0" tabSelected="1" zoomScaleSheetLayoutView="50" workbookViewId="0">
      <selection activeCell="F18" sqref="F18"/>
    </sheetView>
  </sheetViews>
  <sheetFormatPr defaultRowHeight="12.75"/>
  <cols>
    <col min="1" max="1" width="4" style="158" bestFit="1" customWidth="1"/>
    <col min="2" max="2" width="9.140625" style="12"/>
    <col min="3" max="4" width="15.7109375" style="12" customWidth="1"/>
    <col min="5" max="5" width="9.140625" style="10" bestFit="1"/>
    <col min="6" max="6" width="35.7109375" style="12" bestFit="1" customWidth="1"/>
    <col min="7" max="7" width="10.42578125" style="12" customWidth="1"/>
    <col min="8" max="8" width="4.7109375" style="12" customWidth="1"/>
    <col min="9" max="9" width="5.140625" style="12" bestFit="1" customWidth="1"/>
    <col min="10" max="10" width="7" style="12" customWidth="1"/>
    <col min="11" max="11" width="3.28515625" style="12" customWidth="1"/>
    <col min="12" max="12" width="21.140625" style="12" customWidth="1"/>
    <col min="13" max="16384" width="9.140625" style="12"/>
  </cols>
  <sheetData>
    <row r="1" spans="1:84" ht="28.5" customHeight="1" thickBot="1">
      <c r="A1" s="168" t="str">
        <f>"Startovní listina - Malý svratecký maraton "&amp;'Prezenční listina'!O2</f>
        <v>Startovní listina - Malý svratecký maraton 2015</v>
      </c>
      <c r="B1" s="169"/>
      <c r="C1" s="169"/>
      <c r="D1" s="169"/>
      <c r="E1" s="169"/>
      <c r="F1" s="169"/>
      <c r="G1" s="170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</row>
    <row r="2" spans="1:84" ht="20.25" customHeight="1" thickBot="1">
      <c r="A2" s="174">
        <v>42238</v>
      </c>
      <c r="B2" s="175"/>
      <c r="C2" s="175"/>
      <c r="D2" s="175"/>
      <c r="E2" s="175"/>
      <c r="F2" s="175"/>
      <c r="G2" s="176"/>
      <c r="H2" s="115"/>
      <c r="I2" s="177" t="s">
        <v>21</v>
      </c>
      <c r="J2" s="178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</row>
    <row r="3" spans="1:84" ht="21.75" customHeight="1" thickBot="1">
      <c r="A3" s="171" t="str">
        <f>'Prezenční listina'!O2-1953&amp;". ročník"</f>
        <v>62. ročník</v>
      </c>
      <c r="B3" s="172"/>
      <c r="C3" s="172"/>
      <c r="D3" s="172"/>
      <c r="E3" s="172"/>
      <c r="F3" s="172"/>
      <c r="G3" s="173"/>
      <c r="H3" s="115"/>
      <c r="I3" s="179"/>
      <c r="J3" s="180"/>
      <c r="K3" s="115"/>
      <c r="L3" s="129" t="s">
        <v>22</v>
      </c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  <c r="BM3" s="115"/>
      <c r="BN3" s="115"/>
      <c r="BO3" s="115"/>
      <c r="BP3" s="115"/>
      <c r="BQ3" s="115"/>
      <c r="BR3" s="115"/>
      <c r="BS3" s="115"/>
      <c r="BT3" s="115"/>
      <c r="BU3" s="115"/>
      <c r="BV3" s="115"/>
      <c r="BW3" s="115"/>
      <c r="BX3" s="115"/>
      <c r="BY3" s="115"/>
      <c r="BZ3" s="115"/>
      <c r="CA3" s="115"/>
      <c r="CB3" s="115"/>
      <c r="CC3" s="115"/>
      <c r="CD3" s="115"/>
      <c r="CE3" s="115"/>
      <c r="CF3" s="115"/>
    </row>
    <row r="4" spans="1:84" ht="26.25" customHeight="1" thickBot="1">
      <c r="A4" s="130"/>
      <c r="B4" s="131" t="s">
        <v>7</v>
      </c>
      <c r="C4" s="132" t="s">
        <v>6</v>
      </c>
      <c r="D4" s="132" t="s">
        <v>0</v>
      </c>
      <c r="E4" s="132" t="s">
        <v>1</v>
      </c>
      <c r="F4" s="132" t="s">
        <v>4</v>
      </c>
      <c r="G4" s="133" t="s">
        <v>3</v>
      </c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  <c r="BV4" s="115"/>
      <c r="BW4" s="115"/>
      <c r="BX4" s="115"/>
      <c r="BY4" s="115"/>
      <c r="BZ4" s="115"/>
      <c r="CA4" s="115"/>
      <c r="CB4" s="115"/>
      <c r="CC4" s="115"/>
      <c r="CD4" s="115"/>
      <c r="CE4" s="115"/>
      <c r="CF4" s="115"/>
    </row>
    <row r="5" spans="1:84">
      <c r="A5" s="134">
        <v>1</v>
      </c>
      <c r="B5" s="135">
        <f>IF('Prezenční listina'!F64=0,"",'Prezenční listina'!F64)</f>
        <v>1</v>
      </c>
      <c r="C5" s="136" t="str">
        <f>IF('Prezenční listina'!F64=0,"",'Prezenční listina'!B64)</f>
        <v>Bečička</v>
      </c>
      <c r="D5" s="136" t="str">
        <f>IF('Prezenční listina'!F64=0,"",'Prezenční listina'!C64)</f>
        <v>Petr</v>
      </c>
      <c r="E5" s="137">
        <f>IF('Prezenční listina'!F64=0,"",'Prezenční listina'!D64)</f>
        <v>1960</v>
      </c>
      <c r="F5" s="137" t="str">
        <f>IF('Prezenční listina'!F64=0,"",'Prezenční listina'!E64)</f>
        <v>HAL 3000 Brno</v>
      </c>
      <c r="G5" s="138" t="str">
        <f>IF('Prezenční listina'!F64=0,"",'Prezenční listina'!H64)</f>
        <v>C</v>
      </c>
      <c r="H5" s="115"/>
      <c r="I5" s="139" t="s">
        <v>34</v>
      </c>
      <c r="J5" s="140">
        <f>COUNTIF($G$5:$G$141,"A")</f>
        <v>26</v>
      </c>
      <c r="K5" s="115"/>
      <c r="L5" s="165">
        <f>COUNT(B5:B141)</f>
        <v>94</v>
      </c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5"/>
      <c r="BN5" s="115"/>
      <c r="BO5" s="115"/>
      <c r="BP5" s="115"/>
      <c r="BQ5" s="115"/>
      <c r="BR5" s="115"/>
      <c r="BS5" s="115"/>
      <c r="BT5" s="115"/>
      <c r="BU5" s="115"/>
      <c r="BV5" s="115"/>
      <c r="BW5" s="115"/>
      <c r="BX5" s="115"/>
      <c r="BY5" s="115"/>
      <c r="BZ5" s="115"/>
      <c r="CA5" s="115"/>
      <c r="CB5" s="115"/>
      <c r="CC5" s="115"/>
      <c r="CD5" s="115"/>
      <c r="CE5" s="115"/>
      <c r="CF5" s="115"/>
    </row>
    <row r="6" spans="1:84">
      <c r="A6" s="141">
        <f t="shared" ref="A6:A38" si="0">IF(C6="","",A5+1)</f>
        <v>2</v>
      </c>
      <c r="B6" s="142">
        <f>IF('Prezenční listina'!F63=0,"",'Prezenční listina'!F63)</f>
        <v>2</v>
      </c>
      <c r="C6" s="104" t="str">
        <f>IF('Prezenční listina'!F63=0,"",'Prezenční listina'!B63)</f>
        <v>Pivec</v>
      </c>
      <c r="D6" s="104" t="str">
        <f>IF('Prezenční listina'!F63=0,"",'Prezenční listina'!C63)</f>
        <v>Jan</v>
      </c>
      <c r="E6" s="105">
        <f>IF('Prezenční listina'!F63=0,"",'Prezenční listina'!D63)</f>
        <v>1981</v>
      </c>
      <c r="F6" s="105" t="str">
        <f>IF('Prezenční listina'!F63=0,"",'Prezenční listina'!E63)</f>
        <v>HAL 3000 Brno</v>
      </c>
      <c r="G6" s="16" t="str">
        <f>IF('Prezenční listina'!F63=0,"",'Prezenční listina'!H63)</f>
        <v>A</v>
      </c>
      <c r="H6" s="143"/>
      <c r="I6" s="144" t="s">
        <v>35</v>
      </c>
      <c r="J6" s="145">
        <f>COUNTIF($G$5:$G$141,"B")</f>
        <v>26</v>
      </c>
      <c r="K6" s="115"/>
      <c r="L6" s="166"/>
      <c r="M6" s="143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5"/>
      <c r="BO6" s="115"/>
      <c r="BP6" s="115"/>
      <c r="BQ6" s="115"/>
      <c r="BR6" s="115"/>
      <c r="BS6" s="115"/>
      <c r="BT6" s="115"/>
      <c r="BU6" s="115"/>
      <c r="BV6" s="115"/>
      <c r="BW6" s="115"/>
      <c r="BX6" s="115"/>
      <c r="BY6" s="115"/>
      <c r="BZ6" s="115"/>
      <c r="CA6" s="115"/>
      <c r="CB6" s="115"/>
      <c r="CC6" s="115"/>
      <c r="CD6" s="115"/>
      <c r="CE6" s="115"/>
      <c r="CF6" s="115"/>
    </row>
    <row r="7" spans="1:84">
      <c r="A7" s="141">
        <f t="shared" si="0"/>
        <v>3</v>
      </c>
      <c r="B7" s="142">
        <f>IF('Prezenční listina'!F62=0,"",'Prezenční listina'!F62)</f>
        <v>3</v>
      </c>
      <c r="C7" s="104" t="str">
        <f>IF('Prezenční listina'!F62=0,"",'Prezenční listina'!B62)</f>
        <v>Dostálová</v>
      </c>
      <c r="D7" s="104" t="str">
        <f>IF('Prezenční listina'!F62=0,"",'Prezenční listina'!C62)</f>
        <v>Vendula</v>
      </c>
      <c r="E7" s="105">
        <f>IF('Prezenční listina'!F62=0,"",'Prezenční listina'!D62)</f>
        <v>1981</v>
      </c>
      <c r="F7" s="105" t="str">
        <f>IF('Prezenční listina'!F62=0,"",'Prezenční listina'!E62)</f>
        <v>HAL 3000 Brno</v>
      </c>
      <c r="G7" s="16" t="str">
        <f>IF('Prezenční listina'!F62=0,"",'Prezenční listina'!H62)</f>
        <v>F</v>
      </c>
      <c r="H7" s="115"/>
      <c r="I7" s="144" t="s">
        <v>36</v>
      </c>
      <c r="J7" s="145">
        <f>COUNTIF($G$5:$G$141,"C")</f>
        <v>16</v>
      </c>
      <c r="K7" s="115"/>
      <c r="L7" s="166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5"/>
    </row>
    <row r="8" spans="1:84">
      <c r="A8" s="141">
        <f t="shared" si="0"/>
        <v>4</v>
      </c>
      <c r="B8" s="142">
        <f>IF('Prezenční listina'!F65=0,"",'Prezenční listina'!F65)</f>
        <v>4</v>
      </c>
      <c r="C8" s="104" t="str">
        <f>IF('Prezenční listina'!F65=0,"",'Prezenční listina'!B65)</f>
        <v>Navrátilová</v>
      </c>
      <c r="D8" s="104" t="str">
        <f>IF('Prezenční listina'!F65=0,"",'Prezenční listina'!C65)</f>
        <v>Vlasta</v>
      </c>
      <c r="E8" s="105">
        <f>IF('Prezenční listina'!F65=0,"",'Prezenční listina'!D65)</f>
        <v>1983</v>
      </c>
      <c r="F8" s="105" t="str">
        <f>IF('Prezenční listina'!F65=0,"",'Prezenční listina'!E65)</f>
        <v>Vír</v>
      </c>
      <c r="G8" s="16" t="str">
        <f>IF('Prezenční listina'!F65=0,"",'Prezenční listina'!H65)</f>
        <v>F</v>
      </c>
      <c r="H8" s="143"/>
      <c r="I8" s="144" t="s">
        <v>37</v>
      </c>
      <c r="J8" s="145">
        <f>COUNTIF($G$5:$G$141,"D")</f>
        <v>7</v>
      </c>
      <c r="K8" s="115"/>
      <c r="L8" s="166"/>
      <c r="M8" s="143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</row>
    <row r="9" spans="1:84">
      <c r="A9" s="141">
        <f t="shared" si="0"/>
        <v>5</v>
      </c>
      <c r="B9" s="142">
        <f>IF('Prezenční listina'!F25=0,"",'Prezenční listina'!F25)</f>
        <v>5</v>
      </c>
      <c r="C9" s="104" t="str">
        <f>IF('Prezenční listina'!F25=0,"",'Prezenční listina'!B25)</f>
        <v>Chramosta</v>
      </c>
      <c r="D9" s="104" t="str">
        <f>IF('Prezenční listina'!F25=0,"",'Prezenční listina'!C25)</f>
        <v>Jaroslav</v>
      </c>
      <c r="E9" s="105">
        <f>IF('Prezenční listina'!F25=0,"",'Prezenční listina'!D25)</f>
        <v>1966</v>
      </c>
      <c r="F9" s="105" t="str">
        <f>IF('Prezenční listina'!F25=0,"",'Prezenční listina'!E25)</f>
        <v>JABOJA Team Děčín</v>
      </c>
      <c r="G9" s="16" t="str">
        <f>IF('Prezenční listina'!F25=0,"",'Prezenční listina'!H25)</f>
        <v>B</v>
      </c>
      <c r="H9" s="115"/>
      <c r="I9" s="144" t="s">
        <v>38</v>
      </c>
      <c r="J9" s="145">
        <f>COUNTIF($G$5:$G$141,"E")</f>
        <v>2</v>
      </c>
      <c r="K9" s="115"/>
      <c r="L9" s="166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</row>
    <row r="10" spans="1:84">
      <c r="A10" s="141">
        <f t="shared" si="0"/>
        <v>6</v>
      </c>
      <c r="B10" s="142">
        <f>IF('Prezenční listina'!F66=0,"",'Prezenční listina'!F66)</f>
        <v>6</v>
      </c>
      <c r="C10" s="104" t="str">
        <f>IF('Prezenční listina'!F66=0,"",'Prezenční listina'!B66)</f>
        <v>Zourek</v>
      </c>
      <c r="D10" s="104" t="str">
        <f>IF('Prezenční listina'!F66=0,"",'Prezenční listina'!C66)</f>
        <v>Karel</v>
      </c>
      <c r="E10" s="105">
        <f>IF('Prezenční listina'!F66=0,"",'Prezenční listina'!D66)</f>
        <v>1959</v>
      </c>
      <c r="F10" s="105" t="str">
        <f>IF('Prezenční listina'!F66=0,"",'Prezenční listina'!E66)</f>
        <v>Brno</v>
      </c>
      <c r="G10" s="16" t="str">
        <f>IF('Prezenční listina'!F66=0,"",'Prezenční listina'!H66)</f>
        <v>C</v>
      </c>
      <c r="H10" s="143"/>
      <c r="I10" s="144" t="s">
        <v>39</v>
      </c>
      <c r="J10" s="145">
        <f>COUNTIF($G$5:$G$141,"F")</f>
        <v>8</v>
      </c>
      <c r="K10" s="115"/>
      <c r="L10" s="166"/>
      <c r="M10" s="143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</row>
    <row r="11" spans="1:84">
      <c r="A11" s="141">
        <f t="shared" si="0"/>
        <v>7</v>
      </c>
      <c r="B11" s="142">
        <f>IF('Prezenční listina'!F34=0,"",'Prezenční listina'!F34)</f>
        <v>7</v>
      </c>
      <c r="C11" s="104" t="str">
        <f>IF('Prezenční listina'!F34=0,"",'Prezenční listina'!B34)</f>
        <v>Komárková</v>
      </c>
      <c r="D11" s="104" t="str">
        <f>IF('Prezenční listina'!F34=0,"",'Prezenční listina'!C34)</f>
        <v>Zdeňka</v>
      </c>
      <c r="E11" s="105">
        <f>IF('Prezenční listina'!F34=0,"",'Prezenční listina'!D34)</f>
        <v>1974</v>
      </c>
      <c r="F11" s="105" t="str">
        <f>IF('Prezenční listina'!F34=0,"",'Prezenční listina'!E34)</f>
        <v>SDH Bolešín</v>
      </c>
      <c r="G11" s="16" t="str">
        <f>IF('Prezenční listina'!F34=0,"",'Prezenční listina'!H34)</f>
        <v>G</v>
      </c>
      <c r="H11" s="115"/>
      <c r="I11" s="144" t="s">
        <v>40</v>
      </c>
      <c r="J11" s="145">
        <f>COUNTIF($G$5:$G$141,"G")</f>
        <v>3</v>
      </c>
      <c r="K11" s="115"/>
      <c r="L11" s="166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</row>
    <row r="12" spans="1:84" ht="13.5" thickBot="1">
      <c r="A12" s="141">
        <f t="shared" si="0"/>
        <v>8</v>
      </c>
      <c r="B12" s="142">
        <f>IF('Prezenční listina'!F58=0,"",'Prezenční listina'!F58)</f>
        <v>8</v>
      </c>
      <c r="C12" s="104" t="str">
        <f>IF('Prezenční listina'!F58=0,"",'Prezenční listina'!B58)</f>
        <v>Škapa</v>
      </c>
      <c r="D12" s="104" t="str">
        <f>IF('Prezenční listina'!F58=0,"",'Prezenční listina'!C58)</f>
        <v>Marek</v>
      </c>
      <c r="E12" s="105">
        <f>IF('Prezenční listina'!F58=0,"",'Prezenční listina'!D58)</f>
        <v>1971</v>
      </c>
      <c r="F12" s="105" t="str">
        <f>IF('Prezenční listina'!F58=0,"",'Prezenční listina'!E58)</f>
        <v>MK Seitl Ostrava</v>
      </c>
      <c r="G12" s="16" t="str">
        <f>IF('Prezenční listina'!F58=0,"",'Prezenční listina'!H58)</f>
        <v>B</v>
      </c>
      <c r="H12" s="143"/>
      <c r="I12" s="146" t="s">
        <v>41</v>
      </c>
      <c r="J12" s="147">
        <f>COUNTIF($G$5:$G$141,"H")</f>
        <v>6</v>
      </c>
      <c r="K12" s="115"/>
      <c r="L12" s="167"/>
      <c r="M12" s="143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</row>
    <row r="13" spans="1:84">
      <c r="A13" s="141">
        <f t="shared" si="0"/>
        <v>9</v>
      </c>
      <c r="B13" s="142">
        <f>IF('Prezenční listina'!F61=0,"",'Prezenční listina'!F61)</f>
        <v>9</v>
      </c>
      <c r="C13" s="104" t="str">
        <f>IF('Prezenční listina'!F61=0,"",'Prezenční listina'!B61)</f>
        <v>Výtisk</v>
      </c>
      <c r="D13" s="104" t="str">
        <f>IF('Prezenční listina'!F61=0,"",'Prezenční listina'!C61)</f>
        <v>Alfons</v>
      </c>
      <c r="E13" s="105">
        <f>IF('Prezenční listina'!F61=0,"",'Prezenční listina'!D61)</f>
        <v>1949</v>
      </c>
      <c r="F13" s="105" t="str">
        <f>IF('Prezenční listina'!F61=0,"",'Prezenční listina'!E61)</f>
        <v>MK Seitl Ostrava</v>
      </c>
      <c r="G13" s="16" t="str">
        <f>IF('Prezenční listina'!F61=0,"",'Prezenční listina'!H61)</f>
        <v>D</v>
      </c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</row>
    <row r="14" spans="1:84">
      <c r="A14" s="141">
        <f t="shared" si="0"/>
        <v>10</v>
      </c>
      <c r="B14" s="142">
        <f>IF('Prezenční listina'!F13=0,"",'Prezenční listina'!F13)</f>
        <v>10</v>
      </c>
      <c r="C14" s="104" t="str">
        <f>IF('Prezenční listina'!F13=0,"",'Prezenční listina'!B13)</f>
        <v>Dvorský</v>
      </c>
      <c r="D14" s="104" t="str">
        <f>IF('Prezenční listina'!F13=0,"",'Prezenční listina'!C13)</f>
        <v>Ladislav</v>
      </c>
      <c r="E14" s="105">
        <f>IF('Prezenční listina'!F13=0,"",'Prezenční listina'!D13)</f>
        <v>1965</v>
      </c>
      <c r="F14" s="105" t="str">
        <f>IF('Prezenční listina'!F13=0,"",'Prezenční listina'!E13)</f>
        <v>MK Seitl Ostrava</v>
      </c>
      <c r="G14" s="16" t="str">
        <f>IF('Prezenční listina'!F13=0,"",'Prezenční listina'!H13)</f>
        <v>C</v>
      </c>
      <c r="H14" s="143"/>
      <c r="I14" s="115"/>
      <c r="J14" s="115"/>
      <c r="K14" s="115"/>
      <c r="L14" s="143"/>
      <c r="M14" s="143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</row>
    <row r="15" spans="1:84">
      <c r="A15" s="141">
        <f t="shared" si="0"/>
        <v>11</v>
      </c>
      <c r="B15" s="142">
        <f>IF('Prezenční listina'!F15=0,"",'Prezenční listina'!F15)</f>
        <v>11</v>
      </c>
      <c r="C15" s="104" t="str">
        <f>IF('Prezenční listina'!F15=0,"",'Prezenční listina'!B15)</f>
        <v>Fousek</v>
      </c>
      <c r="D15" s="104" t="str">
        <f>IF('Prezenční listina'!F15=0,"",'Prezenční listina'!C15)</f>
        <v>Jan</v>
      </c>
      <c r="E15" s="105">
        <f>IF('Prezenční listina'!F15=0,"",'Prezenční listina'!D15)</f>
        <v>1991</v>
      </c>
      <c r="F15" s="105" t="str">
        <f>IF('Prezenční listina'!F15=0,"",'Prezenční listina'!E15)</f>
        <v>MK Seitl Ostrava</v>
      </c>
      <c r="G15" s="16" t="str">
        <f>IF('Prezenční listina'!F15=0,"",'Prezenční listina'!H15)</f>
        <v>A</v>
      </c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</row>
    <row r="16" spans="1:84">
      <c r="A16" s="141">
        <f t="shared" si="0"/>
        <v>12</v>
      </c>
      <c r="B16" s="142">
        <f>IF('Prezenční listina'!F60=0,"",'Prezenční listina'!F60)</f>
        <v>12</v>
      </c>
      <c r="C16" s="104" t="str">
        <f>IF('Prezenční listina'!F60=0,"",'Prezenční listina'!B60)</f>
        <v>Tesařová</v>
      </c>
      <c r="D16" s="104" t="str">
        <f>IF('Prezenční listina'!F60=0,"",'Prezenční listina'!C60)</f>
        <v>Marie</v>
      </c>
      <c r="E16" s="105">
        <f>IF('Prezenční listina'!F60=0,"",'Prezenční listina'!D60)</f>
        <v>1954</v>
      </c>
      <c r="F16" s="105" t="str">
        <f>IF('Prezenční listina'!F60=0,"",'Prezenční listina'!E60)</f>
        <v>Křižanov</v>
      </c>
      <c r="G16" s="16" t="str">
        <f>IF('Prezenční listina'!F60=0,"",'Prezenční listina'!H60)</f>
        <v>H</v>
      </c>
      <c r="H16" s="143"/>
      <c r="I16" s="115"/>
      <c r="J16" s="115"/>
      <c r="K16" s="115"/>
      <c r="L16" s="143"/>
      <c r="M16" s="143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</row>
    <row r="17" spans="1:84">
      <c r="A17" s="141">
        <f t="shared" si="0"/>
        <v>13</v>
      </c>
      <c r="B17" s="142">
        <f>IF('Prezenční listina'!F41=0,"",'Prezenční listina'!F41)</f>
        <v>13</v>
      </c>
      <c r="C17" s="148" t="str">
        <f>IF('Prezenční listina'!F41=0,"",'Prezenční listina'!B41)</f>
        <v>Kresta</v>
      </c>
      <c r="D17" s="104" t="str">
        <f>IF('Prezenční listina'!F41=0,"",'Prezenční listina'!C41)</f>
        <v>Roman</v>
      </c>
      <c r="E17" s="105">
        <f>IF('Prezenční listina'!F41=0,"",'Prezenční listina'!D41)</f>
        <v>1965</v>
      </c>
      <c r="F17" s="105" t="str">
        <f>IF('Prezenční listina'!F41=0,"",'Prezenční listina'!E41)</f>
        <v>Brno</v>
      </c>
      <c r="G17" s="16" t="str">
        <f>IF('Prezenční listina'!F41=0,"",'Prezenční listina'!H41)</f>
        <v>C</v>
      </c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</row>
    <row r="18" spans="1:84">
      <c r="A18" s="141">
        <f t="shared" si="0"/>
        <v>14</v>
      </c>
      <c r="B18" s="142">
        <f>IF('Prezenční listina'!F20=0,"",'Prezenční listina'!F20)</f>
        <v>14</v>
      </c>
      <c r="C18" s="104" t="str">
        <f>IF('Prezenční listina'!F20=0,"",'Prezenční listina'!B20)</f>
        <v>Holý</v>
      </c>
      <c r="D18" s="104" t="str">
        <f>IF('Prezenční listina'!F20=0,"",'Prezenční listina'!C20)</f>
        <v>Josef</v>
      </c>
      <c r="E18" s="105">
        <f>IF('Prezenční listina'!F20=0,"",'Prezenční listina'!D20)</f>
        <v>1941</v>
      </c>
      <c r="F18" s="105" t="str">
        <f>IF('Prezenční listina'!F20=0,"",'Prezenční listina'!E20)</f>
        <v>Moravská Slávia Brno</v>
      </c>
      <c r="G18" s="16" t="str">
        <f>IF('Prezenční listina'!F20=0,"",'Prezenční listina'!H20)</f>
        <v>E</v>
      </c>
      <c r="H18" s="143"/>
      <c r="I18" s="115"/>
      <c r="J18" s="115"/>
      <c r="K18" s="115"/>
      <c r="L18" s="143"/>
      <c r="M18" s="143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</row>
    <row r="19" spans="1:84">
      <c r="A19" s="141">
        <f t="shared" si="0"/>
        <v>15</v>
      </c>
      <c r="B19" s="142">
        <f>IF('Prezenční listina'!F67=0,"",'Prezenční listina'!F67)</f>
        <v>16</v>
      </c>
      <c r="C19" s="104" t="str">
        <f>IF('Prezenční listina'!F67=0,"",'Prezenční listina'!B67)</f>
        <v>Kameníčková</v>
      </c>
      <c r="D19" s="104" t="str">
        <f>IF('Prezenční listina'!F67=0,"",'Prezenční listina'!C67)</f>
        <v>Veronika</v>
      </c>
      <c r="E19" s="105">
        <f>IF('Prezenční listina'!F67=0,"",'Prezenční listina'!D67)</f>
        <v>1966</v>
      </c>
      <c r="F19" s="105" t="str">
        <f>IF('Prezenční listina'!F67=0,"",'Prezenční listina'!E67)</f>
        <v>Vinařice</v>
      </c>
      <c r="G19" s="16" t="str">
        <f>IF('Prezenční listina'!F67=0,"",'Prezenční listina'!H67)</f>
        <v>H</v>
      </c>
      <c r="H19" s="143"/>
      <c r="I19" s="115"/>
      <c r="J19" s="115"/>
      <c r="K19" s="115"/>
      <c r="L19" s="143"/>
      <c r="M19" s="143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5"/>
      <c r="BW19" s="115"/>
      <c r="BX19" s="115"/>
      <c r="BY19" s="115"/>
      <c r="BZ19" s="115"/>
      <c r="CA19" s="115"/>
      <c r="CB19" s="115"/>
      <c r="CC19" s="115"/>
      <c r="CD19" s="115"/>
      <c r="CE19" s="115"/>
      <c r="CF19" s="115"/>
    </row>
    <row r="20" spans="1:84">
      <c r="A20" s="141">
        <f t="shared" si="0"/>
        <v>16</v>
      </c>
      <c r="B20" s="142">
        <f>IF('Prezenční listina'!F68=0,"",'Prezenční listina'!F68)</f>
        <v>17</v>
      </c>
      <c r="C20" s="104" t="str">
        <f>IF('Prezenční listina'!F68=0,"",'Prezenční listina'!B68)</f>
        <v>Kameníček</v>
      </c>
      <c r="D20" s="104" t="str">
        <f>IF('Prezenční listina'!F68=0,"",'Prezenční listina'!C68)</f>
        <v>Michal</v>
      </c>
      <c r="E20" s="105">
        <f>IF('Prezenční listina'!F68=0,"",'Prezenční listina'!D68)</f>
        <v>1986</v>
      </c>
      <c r="F20" s="105" t="str">
        <f>IF('Prezenční listina'!F68=0,"",'Prezenční listina'!E68)</f>
        <v>Vinařice</v>
      </c>
      <c r="G20" s="16" t="str">
        <f>IF('Prezenční listina'!F68=0,"",'Prezenční listina'!H68)</f>
        <v>A</v>
      </c>
      <c r="H20" s="143"/>
      <c r="I20" s="115"/>
      <c r="J20" s="115"/>
      <c r="K20" s="115"/>
      <c r="L20" s="143"/>
      <c r="M20" s="143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</row>
    <row r="21" spans="1:84">
      <c r="A21" s="141">
        <f t="shared" si="0"/>
        <v>17</v>
      </c>
      <c r="B21" s="142">
        <f>IF('Prezenční listina'!F69=0,"",'Prezenční listina'!F69)</f>
        <v>18</v>
      </c>
      <c r="C21" s="104" t="str">
        <f>IF('Prezenční listina'!F69=0,"",'Prezenční listina'!B69)</f>
        <v>Peštuková</v>
      </c>
      <c r="D21" s="104" t="str">
        <f>IF('Prezenční listina'!F69=0,"",'Prezenční listina'!C69)</f>
        <v>Ivana</v>
      </c>
      <c r="E21" s="105">
        <f>IF('Prezenční listina'!F69=0,"",'Prezenční listina'!D69)</f>
        <v>1990</v>
      </c>
      <c r="F21" s="105" t="str">
        <f>IF('Prezenční listina'!F69=0,"",'Prezenční listina'!E69)</f>
        <v>Vinařice</v>
      </c>
      <c r="G21" s="16" t="str">
        <f>IF('Prezenční listina'!F69=0,"",'Prezenční listina'!H69)</f>
        <v>F</v>
      </c>
      <c r="H21" s="143"/>
      <c r="I21" s="115"/>
      <c r="J21" s="115"/>
      <c r="K21" s="115"/>
      <c r="L21" s="143"/>
      <c r="M21" s="143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</row>
    <row r="22" spans="1:84">
      <c r="A22" s="141">
        <f t="shared" si="0"/>
        <v>18</v>
      </c>
      <c r="B22" s="142">
        <f>IF('Prezenční listina'!F50=0,"",'Prezenční listina'!F50)</f>
        <v>19</v>
      </c>
      <c r="C22" s="104" t="str">
        <f>IF('Prezenční listina'!F50=0,"",'Prezenční listina'!B50)</f>
        <v>Pokorný</v>
      </c>
      <c r="D22" s="104" t="str">
        <f>IF('Prezenční listina'!F50=0,"",'Prezenční listina'!C50)</f>
        <v>Václav</v>
      </c>
      <c r="E22" s="105">
        <f>IF('Prezenční listina'!F50=0,"",'Prezenční listina'!D50)</f>
        <v>1978</v>
      </c>
      <c r="F22" s="105" t="str">
        <f>IF('Prezenční listina'!F50=0,"",'Prezenční listina'!E50)</f>
        <v>Brno</v>
      </c>
      <c r="G22" s="16" t="str">
        <f>IF('Prezenční listina'!F50=0,"",'Prezenční listina'!H50)</f>
        <v>A</v>
      </c>
      <c r="H22" s="143"/>
      <c r="I22" s="115"/>
      <c r="J22" s="115"/>
      <c r="K22" s="115"/>
      <c r="L22" s="143"/>
      <c r="M22" s="143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115"/>
      <c r="CE22" s="115"/>
      <c r="CF22" s="115"/>
    </row>
    <row r="23" spans="1:84">
      <c r="A23" s="141">
        <f t="shared" si="0"/>
        <v>19</v>
      </c>
      <c r="B23" s="142">
        <f>IF('Prezenční listina'!F22=0,"",'Prezenční listina'!F22)</f>
        <v>21</v>
      </c>
      <c r="C23" s="104" t="str">
        <f>IF('Prezenční listina'!F22=0,"",'Prezenční listina'!B22)</f>
        <v>Hrubý</v>
      </c>
      <c r="D23" s="104" t="str">
        <f>IF('Prezenční listina'!F22=0,"",'Prezenční listina'!C22)</f>
        <v>Milan</v>
      </c>
      <c r="E23" s="105">
        <f>IF('Prezenční listina'!F22=0,"",'Prezenční listina'!D22)</f>
        <v>1938</v>
      </c>
      <c r="F23" s="105" t="str">
        <f>IF('Prezenční listina'!F22=0,"",'Prezenční listina'!E22)</f>
        <v>Blansko</v>
      </c>
      <c r="G23" s="16" t="str">
        <f>IF('Prezenční listina'!F22=0,"",'Prezenční listina'!H22)</f>
        <v>E</v>
      </c>
      <c r="H23" s="143"/>
      <c r="I23" s="115"/>
      <c r="J23" s="115"/>
      <c r="K23" s="143"/>
      <c r="L23" s="143"/>
      <c r="M23" s="143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5"/>
    </row>
    <row r="24" spans="1:84">
      <c r="A24" s="141">
        <f t="shared" si="0"/>
        <v>20</v>
      </c>
      <c r="B24" s="142">
        <f>IF('Prezenční listina'!F59=0,"",'Prezenční listina'!F59)</f>
        <v>22</v>
      </c>
      <c r="C24" s="104" t="str">
        <f>IF('Prezenční listina'!F59=0,"",'Prezenční listina'!B59)</f>
        <v>Štýbnar</v>
      </c>
      <c r="D24" s="104" t="str">
        <f>IF('Prezenční listina'!F59=0,"",'Prezenční listina'!C59)</f>
        <v>Zbyněk</v>
      </c>
      <c r="E24" s="105">
        <f>IF('Prezenční listina'!F59=0,"",'Prezenční listina'!D59)</f>
        <v>1974</v>
      </c>
      <c r="F24" s="105" t="str">
        <f>IF('Prezenční listina'!F59=0,"",'Prezenční listina'!E59)</f>
        <v>Běžec Vysočiny Jihlava</v>
      </c>
      <c r="G24" s="16" t="str">
        <f>IF('Prezenční listina'!F59=0,"",'Prezenční listina'!H59)</f>
        <v>B</v>
      </c>
      <c r="H24" s="143"/>
      <c r="I24" s="115"/>
      <c r="J24" s="115"/>
      <c r="K24" s="143"/>
      <c r="L24" s="143"/>
      <c r="M24" s="143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  <c r="CF24" s="115"/>
    </row>
    <row r="25" spans="1:84">
      <c r="A25" s="141">
        <f t="shared" si="0"/>
        <v>21</v>
      </c>
      <c r="B25" s="142">
        <f>IF('Prezenční listina'!F70=0,"",'Prezenční listina'!F70)</f>
        <v>23</v>
      </c>
      <c r="C25" s="104" t="str">
        <f>IF('Prezenční listina'!F70=0,"",'Prezenční listina'!B70)</f>
        <v>Vašalovská</v>
      </c>
      <c r="D25" s="104" t="str">
        <f>IF('Prezenční listina'!F70=0,"",'Prezenční listina'!C70)</f>
        <v>Petra</v>
      </c>
      <c r="E25" s="105">
        <f>IF('Prezenční listina'!F70=0,"",'Prezenční listina'!D70)</f>
        <v>1986</v>
      </c>
      <c r="F25" s="105" t="str">
        <f>IF('Prezenční listina'!F70=0,"",'Prezenční listina'!E70)</f>
        <v>Atletic Třebíč</v>
      </c>
      <c r="G25" s="16" t="str">
        <f>IF('Prezenční listina'!F70=0,"",'Prezenční listina'!H70)</f>
        <v>F</v>
      </c>
      <c r="H25" s="143"/>
      <c r="I25" s="115"/>
      <c r="J25" s="115"/>
      <c r="K25" s="143"/>
      <c r="L25" s="143"/>
      <c r="M25" s="143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</row>
    <row r="26" spans="1:84">
      <c r="A26" s="141">
        <f t="shared" si="0"/>
        <v>22</v>
      </c>
      <c r="B26" s="142">
        <f>IF('Prezenční listina'!F71=0,"",'Prezenční listina'!F71)</f>
        <v>24</v>
      </c>
      <c r="C26" s="104" t="str">
        <f>IF('Prezenční listina'!F71=0,"",'Prezenční listina'!B71)</f>
        <v>Mahelová</v>
      </c>
      <c r="D26" s="104" t="str">
        <f>IF('Prezenční listina'!F71=0,"",'Prezenční listina'!C71)</f>
        <v>Jitka</v>
      </c>
      <c r="E26" s="105">
        <f>IF('Prezenční listina'!F71=0,"",'Prezenční listina'!D71)</f>
        <v>1962</v>
      </c>
      <c r="F26" s="105" t="str">
        <f>IF('Prezenční listina'!F71=0,"",'Prezenční listina'!E71)</f>
        <v>Atletic Třebíč</v>
      </c>
      <c r="G26" s="16" t="str">
        <f>IF('Prezenční listina'!F71=0,"",'Prezenční listina'!H71)</f>
        <v>H</v>
      </c>
      <c r="H26" s="143"/>
      <c r="I26" s="115"/>
      <c r="J26" s="115"/>
      <c r="K26" s="143"/>
      <c r="L26" s="143"/>
      <c r="M26" s="143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  <c r="BW26" s="115"/>
      <c r="BX26" s="115"/>
      <c r="BY26" s="115"/>
      <c r="BZ26" s="115"/>
      <c r="CA26" s="115"/>
      <c r="CB26" s="115"/>
      <c r="CC26" s="115"/>
      <c r="CD26" s="115"/>
      <c r="CE26" s="115"/>
      <c r="CF26" s="115"/>
    </row>
    <row r="27" spans="1:84">
      <c r="A27" s="141">
        <f t="shared" si="0"/>
        <v>23</v>
      </c>
      <c r="B27" s="142">
        <f>IF('Prezenční listina'!F72=0,"",'Prezenční listina'!F72)</f>
        <v>26</v>
      </c>
      <c r="C27" s="104" t="str">
        <f>IF('Prezenční listina'!F72=0,"",'Prezenční listina'!B72)</f>
        <v>Nováček</v>
      </c>
      <c r="D27" s="104" t="str">
        <f>IF('Prezenční listina'!F72=0,"",'Prezenční listina'!C72)</f>
        <v>Tomáš</v>
      </c>
      <c r="E27" s="105">
        <f>IF('Prezenční listina'!F72=0,"",'Prezenční listina'!D72)</f>
        <v>1983</v>
      </c>
      <c r="F27" s="105" t="str">
        <f>IF('Prezenční listina'!F72=0,"",'Prezenční listina'!E72)</f>
        <v>Atletic Třebíč</v>
      </c>
      <c r="G27" s="16" t="str">
        <f>IF('Prezenční listina'!F72=0,"",'Prezenční listina'!H72)</f>
        <v>A</v>
      </c>
      <c r="H27" s="143"/>
      <c r="I27" s="143"/>
      <c r="J27" s="143"/>
      <c r="K27" s="143"/>
      <c r="L27" s="143"/>
      <c r="M27" s="143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5"/>
      <c r="BW27" s="115"/>
      <c r="BX27" s="115"/>
      <c r="BY27" s="115"/>
      <c r="BZ27" s="115"/>
      <c r="CA27" s="115"/>
      <c r="CB27" s="115"/>
      <c r="CC27" s="115"/>
      <c r="CD27" s="115"/>
      <c r="CE27" s="115"/>
      <c r="CF27" s="115"/>
    </row>
    <row r="28" spans="1:84">
      <c r="A28" s="141">
        <f t="shared" si="0"/>
        <v>24</v>
      </c>
      <c r="B28" s="142">
        <f>IF('Prezenční listina'!F6=0,"",'Prezenční listina'!F6)</f>
        <v>27</v>
      </c>
      <c r="C28" s="104" t="str">
        <f>IF('Prezenční listina'!F6=0,"",'Prezenční listina'!B6)</f>
        <v>Bohuslav</v>
      </c>
      <c r="D28" s="104" t="str">
        <f>IF('Prezenční listina'!F6=0,"",'Prezenční listina'!C6)</f>
        <v>Martin</v>
      </c>
      <c r="E28" s="105">
        <f>IF('Prezenční listina'!F6=0,"",'Prezenční listina'!D6)</f>
        <v>1987</v>
      </c>
      <c r="F28" s="105" t="str">
        <f>IF('Prezenční listina'!F6=0,"",'Prezenční listina'!E6)</f>
        <v>Atletic Třebíč</v>
      </c>
      <c r="G28" s="16" t="str">
        <f>IF('Prezenční listina'!F6=0,"",'Prezenční listina'!H6)</f>
        <v>A</v>
      </c>
      <c r="H28" s="143"/>
      <c r="I28" s="143"/>
      <c r="J28" s="143"/>
      <c r="K28" s="143"/>
      <c r="L28" s="143"/>
      <c r="M28" s="143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  <c r="BW28" s="115"/>
      <c r="BX28" s="115"/>
      <c r="BY28" s="115"/>
      <c r="BZ28" s="115"/>
      <c r="CA28" s="115"/>
      <c r="CB28" s="115"/>
      <c r="CC28" s="115"/>
      <c r="CD28" s="115"/>
      <c r="CE28" s="115"/>
      <c r="CF28" s="115"/>
    </row>
    <row r="29" spans="1:84">
      <c r="A29" s="141">
        <f t="shared" si="0"/>
        <v>25</v>
      </c>
      <c r="B29" s="142">
        <f>IF('Prezenční listina'!F73=0,"",'Prezenční listina'!F73)</f>
        <v>28</v>
      </c>
      <c r="C29" s="104" t="str">
        <f>IF('Prezenční listina'!F73=0,"",'Prezenční listina'!B73)</f>
        <v>Kratochvíl</v>
      </c>
      <c r="D29" s="104" t="str">
        <f>IF('Prezenční listina'!F73=0,"",'Prezenční listina'!C73)</f>
        <v>Pavel</v>
      </c>
      <c r="E29" s="105">
        <f>IF('Prezenční listina'!F73=0,"",'Prezenční listina'!D73)</f>
        <v>1960</v>
      </c>
      <c r="F29" s="105" t="str">
        <f>IF('Prezenční listina'!F73=0,"",'Prezenční listina'!E73)</f>
        <v>Atletic Třebíč</v>
      </c>
      <c r="G29" s="16" t="str">
        <f>IF('Prezenční listina'!F73=0,"",'Prezenční listina'!H73)</f>
        <v>C</v>
      </c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</row>
    <row r="30" spans="1:84">
      <c r="A30" s="141">
        <f t="shared" si="0"/>
        <v>26</v>
      </c>
      <c r="B30" s="142">
        <f>IF('Prezenční listina'!F74=0,"",'Prezenční listina'!F74)</f>
        <v>29</v>
      </c>
      <c r="C30" s="104" t="str">
        <f>IF('Prezenční listina'!F74=0,"",'Prezenční listina'!B74)</f>
        <v>Provazník</v>
      </c>
      <c r="D30" s="104" t="str">
        <f>IF('Prezenční listina'!F74=0,"",'Prezenční listina'!C74)</f>
        <v>Milan</v>
      </c>
      <c r="E30" s="105">
        <f>IF('Prezenční listina'!F74=0,"",'Prezenční listina'!D74)</f>
        <v>1966</v>
      </c>
      <c r="F30" s="105" t="str">
        <f>IF('Prezenční listina'!F74=0,"",'Prezenční listina'!E74)</f>
        <v>Polička</v>
      </c>
      <c r="G30" s="16" t="str">
        <f>IF('Prezenční listina'!F74=0,"",'Prezenční listina'!H74)</f>
        <v>B</v>
      </c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/>
      <c r="CA30" s="115"/>
      <c r="CB30" s="115"/>
      <c r="CC30" s="115"/>
      <c r="CD30" s="115"/>
      <c r="CE30" s="115"/>
      <c r="CF30" s="115"/>
    </row>
    <row r="31" spans="1:84">
      <c r="A31" s="141">
        <f t="shared" si="0"/>
        <v>27</v>
      </c>
      <c r="B31" s="142">
        <f>IF('Prezenční listina'!F44=0,"",'Prezenční listina'!F44)</f>
        <v>30</v>
      </c>
      <c r="C31" s="104" t="str">
        <f>IF('Prezenční listina'!F44=0,"",'Prezenční listina'!B44)</f>
        <v>Mikeš</v>
      </c>
      <c r="D31" s="104" t="str">
        <f>IF('Prezenční listina'!F44=0,"",'Prezenční listina'!C44)</f>
        <v>Petr</v>
      </c>
      <c r="E31" s="105">
        <f>IF('Prezenční listina'!F44=0,"",'Prezenční listina'!D44)</f>
        <v>1977</v>
      </c>
      <c r="F31" s="105" t="str">
        <f>IF('Prezenční listina'!F44=0,"",'Prezenční listina'!E44)</f>
        <v>Vyškovec</v>
      </c>
      <c r="G31" s="16" t="str">
        <f>IF('Prezenční listina'!F44=0,"",'Prezenční listina'!H44)</f>
        <v>A</v>
      </c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/>
      <c r="CA31" s="115"/>
      <c r="CB31" s="115"/>
      <c r="CC31" s="115"/>
      <c r="CD31" s="115"/>
      <c r="CE31" s="115"/>
      <c r="CF31" s="115"/>
    </row>
    <row r="32" spans="1:84">
      <c r="A32" s="141">
        <f t="shared" si="0"/>
        <v>28</v>
      </c>
      <c r="B32" s="142">
        <f>IF('Prezenční listina'!F75=0,"",'Prezenční listina'!F75)</f>
        <v>31</v>
      </c>
      <c r="C32" s="104" t="str">
        <f>IF('Prezenční listina'!F75=0,"",'Prezenční listina'!B75)</f>
        <v>Kryštof</v>
      </c>
      <c r="D32" s="104" t="str">
        <f>IF('Prezenční listina'!F75=0,"",'Prezenční listina'!C75)</f>
        <v>Ondřej</v>
      </c>
      <c r="E32" s="105">
        <f>IF('Prezenční listina'!F75=0,"",'Prezenční listina'!D75)</f>
        <v>1976</v>
      </c>
      <c r="F32" s="105" t="str">
        <f>IF('Prezenční listina'!F75=0,"",'Prezenční listina'!E75)</f>
        <v>Jiskra Vír</v>
      </c>
      <c r="G32" s="16" t="str">
        <f>IF('Prezenční listina'!F75=0,"",'Prezenční listina'!H75)</f>
        <v>A</v>
      </c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/>
      <c r="CA32" s="115"/>
      <c r="CB32" s="115"/>
      <c r="CC32" s="115"/>
      <c r="CD32" s="115"/>
      <c r="CE32" s="115"/>
      <c r="CF32" s="115"/>
    </row>
    <row r="33" spans="1:84">
      <c r="A33" s="141">
        <f t="shared" si="0"/>
        <v>29</v>
      </c>
      <c r="B33" s="142">
        <f>IF('Prezenční listina'!F76=0,"",'Prezenční listina'!F76)</f>
        <v>33</v>
      </c>
      <c r="C33" s="104" t="str">
        <f>IF('Prezenční listina'!F76=0,"",'Prezenční listina'!B76)</f>
        <v>Šedová</v>
      </c>
      <c r="D33" s="104" t="str">
        <f>IF('Prezenční listina'!F76=0,"",'Prezenční listina'!C76)</f>
        <v>Věra</v>
      </c>
      <c r="E33" s="105">
        <f>IF('Prezenční listina'!F76=0,"",'Prezenční listina'!D76)</f>
        <v>1964</v>
      </c>
      <c r="F33" s="105" t="str">
        <f>IF('Prezenční listina'!F76=0,"",'Prezenční listina'!E76)</f>
        <v>Atletic Třebíč</v>
      </c>
      <c r="G33" s="16" t="str">
        <f>IF('Prezenční listina'!F76=0,"",'Prezenční listina'!H76)</f>
        <v>H</v>
      </c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115"/>
      <c r="BD33" s="115"/>
      <c r="BE33" s="115"/>
      <c r="BF33" s="115"/>
      <c r="BG33" s="115"/>
      <c r="BH33" s="115"/>
      <c r="BI33" s="115"/>
      <c r="BJ33" s="115"/>
      <c r="BK33" s="115"/>
      <c r="BL33" s="115"/>
      <c r="BM33" s="115"/>
      <c r="BN33" s="115"/>
      <c r="BO33" s="115"/>
      <c r="BP33" s="115"/>
      <c r="BQ33" s="115"/>
      <c r="BR33" s="115"/>
      <c r="BS33" s="115"/>
      <c r="BT33" s="115"/>
      <c r="BU33" s="115"/>
      <c r="BV33" s="115"/>
      <c r="BW33" s="115"/>
      <c r="BX33" s="115"/>
      <c r="BY33" s="115"/>
      <c r="BZ33" s="115"/>
      <c r="CA33" s="115"/>
      <c r="CB33" s="115"/>
      <c r="CC33" s="115"/>
      <c r="CD33" s="115"/>
      <c r="CE33" s="115"/>
      <c r="CF33" s="115"/>
    </row>
    <row r="34" spans="1:84">
      <c r="A34" s="141">
        <f t="shared" si="0"/>
        <v>30</v>
      </c>
      <c r="B34" s="142">
        <f>IF('Prezenční listina'!F77=0,"",'Prezenční listina'!F77)</f>
        <v>34</v>
      </c>
      <c r="C34" s="104" t="str">
        <f>IF('Prezenční listina'!F77=0,"",'Prezenční listina'!B77)</f>
        <v>Navrátil</v>
      </c>
      <c r="D34" s="104" t="str">
        <f>IF('Prezenční listina'!F77=0,"",'Prezenční listina'!C77)</f>
        <v>Petr</v>
      </c>
      <c r="E34" s="105">
        <f>IF('Prezenční listina'!F77=0,"",'Prezenční listina'!D77)</f>
        <v>1963</v>
      </c>
      <c r="F34" s="105" t="str">
        <f>IF('Prezenční listina'!F77=0,"",'Prezenční listina'!E77)</f>
        <v>Rožná</v>
      </c>
      <c r="G34" s="16" t="str">
        <f>IF('Prezenční listina'!F77=0,"",'Prezenční listina'!H77)</f>
        <v>C</v>
      </c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115"/>
      <c r="BR34" s="115"/>
      <c r="BS34" s="115"/>
      <c r="BT34" s="115"/>
      <c r="BU34" s="115"/>
      <c r="BV34" s="115"/>
      <c r="BW34" s="115"/>
      <c r="BX34" s="115"/>
      <c r="BY34" s="115"/>
      <c r="BZ34" s="115"/>
      <c r="CA34" s="115"/>
      <c r="CB34" s="115"/>
      <c r="CC34" s="115"/>
      <c r="CD34" s="115"/>
      <c r="CE34" s="115"/>
      <c r="CF34" s="115"/>
    </row>
    <row r="35" spans="1:84">
      <c r="A35" s="141">
        <f t="shared" si="0"/>
        <v>31</v>
      </c>
      <c r="B35" s="142">
        <f>IF('Prezenční listina'!F38=0,"",'Prezenční listina'!F38)</f>
        <v>35</v>
      </c>
      <c r="C35" s="104" t="str">
        <f>IF('Prezenční listina'!F38=0,"",'Prezenční listina'!B38)</f>
        <v>Krátká</v>
      </c>
      <c r="D35" s="104" t="str">
        <f>IF('Prezenční listina'!F38=0,"",'Prezenční listina'!C38)</f>
        <v>Anna</v>
      </c>
      <c r="E35" s="105">
        <f>IF('Prezenční listina'!F38=0,"",'Prezenční listina'!D38)</f>
        <v>1969</v>
      </c>
      <c r="F35" s="105" t="str">
        <f>IF('Prezenční listina'!F38=0,"",'Prezenční listina'!E38)</f>
        <v>Hvězda SKP Pardubice</v>
      </c>
      <c r="G35" s="16" t="str">
        <f>IF('Prezenční listina'!F38=0,"",'Prezenční listina'!H38)</f>
        <v>H</v>
      </c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115"/>
      <c r="BR35" s="115"/>
      <c r="BS35" s="115"/>
      <c r="BT35" s="115"/>
      <c r="BU35" s="115"/>
      <c r="BV35" s="115"/>
      <c r="BW35" s="115"/>
      <c r="BX35" s="115"/>
      <c r="BY35" s="115"/>
      <c r="BZ35" s="115"/>
      <c r="CA35" s="115"/>
      <c r="CB35" s="115"/>
      <c r="CC35" s="115"/>
      <c r="CD35" s="115"/>
      <c r="CE35" s="115"/>
      <c r="CF35" s="115"/>
    </row>
    <row r="36" spans="1:84">
      <c r="A36" s="141">
        <f t="shared" si="0"/>
        <v>32</v>
      </c>
      <c r="B36" s="142">
        <f>IF('Prezenční listina'!F39=0,"",'Prezenční listina'!F39)</f>
        <v>36</v>
      </c>
      <c r="C36" s="104" t="str">
        <f>IF('Prezenční listina'!F39=0,"",'Prezenční listina'!B39)</f>
        <v>Krátký</v>
      </c>
      <c r="D36" s="104" t="str">
        <f>IF('Prezenční listina'!F39=0,"",'Prezenční listina'!C39)</f>
        <v>Josef</v>
      </c>
      <c r="E36" s="105">
        <f>IF('Prezenční listina'!F39=0,"",'Prezenční listina'!D39)</f>
        <v>1965</v>
      </c>
      <c r="F36" s="105" t="str">
        <f>IF('Prezenční listina'!F39=0,"",'Prezenční listina'!E39)</f>
        <v>Hvězda SKP Pardubice</v>
      </c>
      <c r="G36" s="16" t="str">
        <f>IF('Prezenční listina'!F39=0,"",'Prezenční listina'!H39)</f>
        <v>C</v>
      </c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5"/>
      <c r="BP36" s="115"/>
      <c r="BQ36" s="115"/>
      <c r="BR36" s="115"/>
      <c r="BS36" s="115"/>
      <c r="BT36" s="115"/>
      <c r="BU36" s="115"/>
      <c r="BV36" s="115"/>
      <c r="BW36" s="115"/>
      <c r="BX36" s="115"/>
      <c r="BY36" s="115"/>
      <c r="BZ36" s="115"/>
      <c r="CA36" s="115"/>
      <c r="CB36" s="115"/>
      <c r="CC36" s="115"/>
      <c r="CD36" s="115"/>
      <c r="CE36" s="115"/>
      <c r="CF36" s="115"/>
    </row>
    <row r="37" spans="1:84">
      <c r="A37" s="141">
        <f t="shared" si="0"/>
        <v>33</v>
      </c>
      <c r="B37" s="142">
        <f>IF('Prezenční listina'!F42=0,"",'Prezenční listina'!F42)</f>
        <v>37</v>
      </c>
      <c r="C37" s="104" t="str">
        <f>IF('Prezenční listina'!F42=0,"",'Prezenční listina'!B42)</f>
        <v>Kropáček</v>
      </c>
      <c r="D37" s="104" t="str">
        <f>IF('Prezenční listina'!F42=0,"",'Prezenční listina'!C42)</f>
        <v>Jaroslav</v>
      </c>
      <c r="E37" s="105">
        <f>IF('Prezenční listina'!F42=0,"",'Prezenční listina'!D42)</f>
        <v>1970</v>
      </c>
      <c r="F37" s="105" t="str">
        <f>IF('Prezenční listina'!F42=0,"",'Prezenční listina'!E42)</f>
        <v>Brno</v>
      </c>
      <c r="G37" s="16" t="str">
        <f>IF('Prezenční listina'!F42=0,"",'Prezenční listina'!H42)</f>
        <v>B</v>
      </c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115"/>
      <c r="BD37" s="115"/>
      <c r="BE37" s="115"/>
      <c r="BF37" s="115"/>
      <c r="BG37" s="115"/>
      <c r="BH37" s="115"/>
      <c r="BI37" s="115"/>
      <c r="BJ37" s="115"/>
      <c r="BK37" s="115"/>
      <c r="BL37" s="115"/>
      <c r="BM37" s="115"/>
      <c r="BN37" s="115"/>
      <c r="BO37" s="115"/>
      <c r="BP37" s="115"/>
      <c r="BQ37" s="115"/>
      <c r="BR37" s="115"/>
      <c r="BS37" s="115"/>
      <c r="BT37" s="115"/>
      <c r="BU37" s="115"/>
      <c r="BV37" s="115"/>
      <c r="BW37" s="115"/>
      <c r="BX37" s="115"/>
      <c r="BY37" s="115"/>
      <c r="BZ37" s="115"/>
      <c r="CA37" s="115"/>
      <c r="CB37" s="115"/>
      <c r="CC37" s="115"/>
      <c r="CD37" s="115"/>
      <c r="CE37" s="115"/>
      <c r="CF37" s="115"/>
    </row>
    <row r="38" spans="1:84">
      <c r="A38" s="141">
        <f t="shared" si="0"/>
        <v>34</v>
      </c>
      <c r="B38" s="142">
        <f>IF('Prezenční listina'!F31=0,"",'Prezenční listina'!F31)</f>
        <v>38</v>
      </c>
      <c r="C38" s="104" t="str">
        <f>IF('Prezenční listina'!F31=0,"",'Prezenční listina'!B31)</f>
        <v>Kocur</v>
      </c>
      <c r="D38" s="104" t="str">
        <f>IF('Prezenční listina'!F31=0,"",'Prezenční listina'!C31)</f>
        <v>Lukáš</v>
      </c>
      <c r="E38" s="105">
        <f>IF('Prezenční listina'!F31=0,"",'Prezenční listina'!D31)</f>
        <v>1977</v>
      </c>
      <c r="F38" s="105" t="str">
        <f>IF('Prezenční listina'!F31=0,"",'Prezenční listina'!E31)</f>
        <v>VHS Brno</v>
      </c>
      <c r="G38" s="16" t="str">
        <f>IF('Prezenční listina'!F31=0,"",'Prezenční listina'!H31)</f>
        <v>A</v>
      </c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5"/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5"/>
    </row>
    <row r="39" spans="1:84">
      <c r="A39" s="141">
        <f>IF(C39="","",A38+1)</f>
        <v>35</v>
      </c>
      <c r="B39" s="142">
        <f>IF('Prezenční listina'!F52=0,"",'Prezenční listina'!F52)</f>
        <v>40</v>
      </c>
      <c r="C39" s="104" t="str">
        <f>IF('Prezenční listina'!F52=0,"",'Prezenční listina'!B52)</f>
        <v>Ryška</v>
      </c>
      <c r="D39" s="104" t="str">
        <f>IF('Prezenční listina'!F52=0,"",'Prezenční listina'!C52)</f>
        <v>Vít</v>
      </c>
      <c r="E39" s="105">
        <f>IF('Prezenční listina'!F52=0,"",'Prezenční listina'!D52)</f>
        <v>1975</v>
      </c>
      <c r="F39" s="105" t="str">
        <f>IF('Prezenční listina'!F52=0,"",'Prezenční listina'!E52)</f>
        <v>VSK Univerzita Brno</v>
      </c>
      <c r="G39" s="16" t="str">
        <f>IF('Prezenční listina'!F52=0,"",'Prezenční listina'!H52)</f>
        <v>B</v>
      </c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115"/>
      <c r="BD39" s="115"/>
      <c r="BE39" s="115"/>
      <c r="BF39" s="115"/>
      <c r="BG39" s="115"/>
      <c r="BH39" s="115"/>
      <c r="BI39" s="115"/>
      <c r="BJ39" s="115"/>
      <c r="BK39" s="115"/>
      <c r="BL39" s="115"/>
      <c r="BM39" s="115"/>
      <c r="BN39" s="115"/>
      <c r="BO39" s="115"/>
      <c r="BP39" s="115"/>
      <c r="BQ39" s="115"/>
      <c r="BR39" s="115"/>
      <c r="BS39" s="115"/>
      <c r="BT39" s="115"/>
      <c r="BU39" s="115"/>
      <c r="BV39" s="115"/>
      <c r="BW39" s="115"/>
      <c r="BX39" s="115"/>
      <c r="BY39" s="115"/>
      <c r="BZ39" s="115"/>
      <c r="CA39" s="115"/>
      <c r="CB39" s="115"/>
      <c r="CC39" s="115"/>
      <c r="CD39" s="115"/>
      <c r="CE39" s="115"/>
      <c r="CF39" s="115"/>
    </row>
    <row r="40" spans="1:84">
      <c r="A40" s="141">
        <f t="shared" ref="A40:A90" si="1">IF(C40="","",A39+1)</f>
        <v>36</v>
      </c>
      <c r="B40" s="142">
        <f>IF('Prezenční listina'!F78=0,"",'Prezenční listina'!F78)</f>
        <v>41</v>
      </c>
      <c r="C40" s="104" t="str">
        <f>IF('Prezenční listina'!F78=0,"",'Prezenční listina'!B78)</f>
        <v>Hýbl</v>
      </c>
      <c r="D40" s="104" t="str">
        <f>IF('Prezenční listina'!F78=0,"",'Prezenční listina'!C78)</f>
        <v>Jiří</v>
      </c>
      <c r="E40" s="105">
        <f>IF('Prezenční listina'!F78=0,"",'Prezenční listina'!D78)</f>
        <v>1967</v>
      </c>
      <c r="F40" s="105" t="str">
        <f>IF('Prezenční listina'!F78=0,"",'Prezenční listina'!E78)</f>
        <v>Hrušovany u Brna</v>
      </c>
      <c r="G40" s="16" t="str">
        <f>IF('Prezenční listina'!F78=0,"",'Prezenční listina'!H78)</f>
        <v>B</v>
      </c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  <c r="BI40" s="115"/>
      <c r="BJ40" s="115"/>
      <c r="BK40" s="115"/>
      <c r="BL40" s="115"/>
      <c r="BM40" s="115"/>
      <c r="BN40" s="115"/>
      <c r="BO40" s="115"/>
      <c r="BP40" s="115"/>
      <c r="BQ40" s="115"/>
      <c r="BR40" s="115"/>
      <c r="BS40" s="115"/>
      <c r="BT40" s="115"/>
      <c r="BU40" s="115"/>
      <c r="BV40" s="115"/>
      <c r="BW40" s="115"/>
      <c r="BX40" s="115"/>
      <c r="BY40" s="115"/>
      <c r="BZ40" s="115"/>
      <c r="CA40" s="115"/>
      <c r="CB40" s="115"/>
      <c r="CC40" s="115"/>
      <c r="CD40" s="115"/>
      <c r="CE40" s="115"/>
      <c r="CF40" s="115"/>
    </row>
    <row r="41" spans="1:84">
      <c r="A41" s="141">
        <f t="shared" si="1"/>
        <v>37</v>
      </c>
      <c r="B41" s="142">
        <f>IF('Prezenční listina'!F21=0,"",'Prezenční listina'!F21)</f>
        <v>42</v>
      </c>
      <c r="C41" s="104" t="str">
        <f>IF('Prezenční listina'!F21=0,"",'Prezenční listina'!B21)</f>
        <v>Horný</v>
      </c>
      <c r="D41" s="104" t="str">
        <f>IF('Prezenční listina'!F21=0,"",'Prezenční listina'!C21)</f>
        <v>Pavel</v>
      </c>
      <c r="E41" s="105">
        <f>IF('Prezenční listina'!F21=0,"",'Prezenční listina'!D21)</f>
        <v>1973</v>
      </c>
      <c r="F41" s="105" t="str">
        <f>IF('Prezenční listina'!F21=0,"",'Prezenční listina'!E21)</f>
        <v>VHT Přerov</v>
      </c>
      <c r="G41" s="16" t="str">
        <f>IF('Prezenční listina'!F21=0,"",'Prezenční listina'!H21)</f>
        <v>B</v>
      </c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5"/>
      <c r="BD41" s="115"/>
      <c r="BE41" s="115"/>
      <c r="BF41" s="115"/>
      <c r="BG41" s="115"/>
      <c r="BH41" s="115"/>
      <c r="BI41" s="115"/>
      <c r="BJ41" s="115"/>
      <c r="BK41" s="115"/>
      <c r="BL41" s="115"/>
      <c r="BM41" s="115"/>
      <c r="BN41" s="115"/>
      <c r="BO41" s="115"/>
      <c r="BP41" s="115"/>
      <c r="BQ41" s="115"/>
      <c r="BR41" s="115"/>
      <c r="BS41" s="115"/>
      <c r="BT41" s="115"/>
      <c r="BU41" s="115"/>
      <c r="BV41" s="115"/>
      <c r="BW41" s="115"/>
      <c r="BX41" s="115"/>
      <c r="BY41" s="115"/>
      <c r="BZ41" s="115"/>
      <c r="CA41" s="115"/>
      <c r="CB41" s="115"/>
      <c r="CC41" s="115"/>
      <c r="CD41" s="115"/>
      <c r="CE41" s="115"/>
      <c r="CF41" s="115"/>
    </row>
    <row r="42" spans="1:84">
      <c r="A42" s="141">
        <f t="shared" si="1"/>
        <v>38</v>
      </c>
      <c r="B42" s="142">
        <f>IF('Prezenční listina'!F79=0,"",'Prezenční listina'!F79)</f>
        <v>43</v>
      </c>
      <c r="C42" s="104" t="str">
        <f>IF('Prezenční listina'!F79=0,"",'Prezenční listina'!B79)</f>
        <v>Dvořák</v>
      </c>
      <c r="D42" s="104" t="str">
        <f>IF('Prezenční listina'!F79=0,"",'Prezenční listina'!C79)</f>
        <v>Vojtěch</v>
      </c>
      <c r="E42" s="105">
        <f>IF('Prezenční listina'!F79=0,"",'Prezenční listina'!D79)</f>
        <v>1974</v>
      </c>
      <c r="F42" s="105" t="str">
        <f>IF('Prezenční listina'!F79=0,"",'Prezenční listina'!E79)</f>
        <v>Brno</v>
      </c>
      <c r="G42" s="16" t="str">
        <f>IF('Prezenční listina'!F79=0,"",'Prezenční listina'!H79)</f>
        <v>B</v>
      </c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5"/>
      <c r="BI42" s="115"/>
      <c r="BJ42" s="115"/>
      <c r="BK42" s="115"/>
      <c r="BL42" s="115"/>
      <c r="BM42" s="115"/>
      <c r="BN42" s="115"/>
      <c r="BO42" s="115"/>
      <c r="BP42" s="115"/>
      <c r="BQ42" s="115"/>
      <c r="BR42" s="115"/>
      <c r="BS42" s="115"/>
      <c r="BT42" s="115"/>
      <c r="BU42" s="115"/>
      <c r="BV42" s="115"/>
      <c r="BW42" s="115"/>
      <c r="BX42" s="115"/>
      <c r="BY42" s="115"/>
      <c r="BZ42" s="115"/>
      <c r="CA42" s="115"/>
      <c r="CB42" s="115"/>
      <c r="CC42" s="115"/>
      <c r="CD42" s="115"/>
      <c r="CE42" s="115"/>
      <c r="CF42" s="115"/>
    </row>
    <row r="43" spans="1:84">
      <c r="A43" s="141">
        <f t="shared" si="1"/>
        <v>39</v>
      </c>
      <c r="B43" s="142">
        <f>IF('Prezenční listina'!F57=0,"",'Prezenční listina'!F57)</f>
        <v>44</v>
      </c>
      <c r="C43" s="104" t="str">
        <f>IF('Prezenční listina'!F57=0,"",'Prezenční listina'!B57)</f>
        <v>Suchý</v>
      </c>
      <c r="D43" s="104" t="str">
        <f>IF('Prezenční listina'!F57=0,"",'Prezenční listina'!C57)</f>
        <v>Karel</v>
      </c>
      <c r="E43" s="105">
        <f>IF('Prezenční listina'!F57=0,"",'Prezenční listina'!D57)</f>
        <v>1956</v>
      </c>
      <c r="F43" s="105" t="str">
        <f>IF('Prezenční listina'!F57=0,"",'Prezenční listina'!E57)</f>
        <v>Atletic Třebíč</v>
      </c>
      <c r="G43" s="16" t="str">
        <f>IF('Prezenční listina'!F57=0,"",'Prezenční listina'!H57)</f>
        <v>C</v>
      </c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5"/>
      <c r="BC43" s="115"/>
      <c r="BD43" s="115"/>
      <c r="BE43" s="115"/>
      <c r="BF43" s="115"/>
      <c r="BG43" s="115"/>
      <c r="BH43" s="115"/>
      <c r="BI43" s="115"/>
      <c r="BJ43" s="115"/>
      <c r="BK43" s="115"/>
      <c r="BL43" s="115"/>
      <c r="BM43" s="115"/>
      <c r="BN43" s="115"/>
      <c r="BO43" s="115"/>
      <c r="BP43" s="115"/>
      <c r="BQ43" s="115"/>
      <c r="BR43" s="115"/>
      <c r="BS43" s="115"/>
      <c r="BT43" s="115"/>
      <c r="BU43" s="115"/>
      <c r="BV43" s="115"/>
      <c r="BW43" s="115"/>
      <c r="BX43" s="115"/>
      <c r="BY43" s="115"/>
      <c r="BZ43" s="115"/>
      <c r="CA43" s="115"/>
      <c r="CB43" s="115"/>
      <c r="CC43" s="115"/>
      <c r="CD43" s="115"/>
      <c r="CE43" s="115"/>
      <c r="CF43" s="115"/>
    </row>
    <row r="44" spans="1:84">
      <c r="A44" s="141">
        <f t="shared" si="1"/>
        <v>40</v>
      </c>
      <c r="B44" s="142">
        <f>IF('Prezenční listina'!F18=0,"",'Prezenční listina'!F18)</f>
        <v>45</v>
      </c>
      <c r="C44" s="104" t="str">
        <f>IF('Prezenční listina'!F18=0,"",'Prezenční listina'!B18)</f>
        <v>Hakl</v>
      </c>
      <c r="D44" s="104" t="str">
        <f>IF('Prezenční listina'!F18=0,"",'Prezenční listina'!C18)</f>
        <v>Martin</v>
      </c>
      <c r="E44" s="105">
        <f>IF('Prezenční listina'!F18=0,"",'Prezenční listina'!D18)</f>
        <v>1987</v>
      </c>
      <c r="F44" s="105" t="str">
        <f>IF('Prezenční listina'!F18=0,"",'Prezenční listina'!E18)</f>
        <v>Running with Those that Carit</v>
      </c>
      <c r="G44" s="16" t="str">
        <f>IF('Prezenční listina'!F18=0,"",'Prezenční listina'!H18)</f>
        <v>A</v>
      </c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5"/>
      <c r="BC44" s="115"/>
      <c r="BD44" s="115"/>
      <c r="BE44" s="115"/>
      <c r="BF44" s="115"/>
      <c r="BG44" s="115"/>
      <c r="BH44" s="115"/>
      <c r="BI44" s="115"/>
      <c r="BJ44" s="115"/>
      <c r="BK44" s="115"/>
      <c r="BL44" s="115"/>
      <c r="BM44" s="115"/>
      <c r="BN44" s="115"/>
      <c r="BO44" s="115"/>
      <c r="BP44" s="115"/>
      <c r="BQ44" s="115"/>
      <c r="BR44" s="115"/>
      <c r="BS44" s="115"/>
      <c r="BT44" s="115"/>
      <c r="BU44" s="115"/>
      <c r="BV44" s="115"/>
      <c r="BW44" s="115"/>
      <c r="BX44" s="115"/>
      <c r="BY44" s="115"/>
      <c r="BZ44" s="115"/>
      <c r="CA44" s="115"/>
      <c r="CB44" s="115"/>
      <c r="CC44" s="115"/>
      <c r="CD44" s="115"/>
      <c r="CE44" s="115"/>
      <c r="CF44" s="115"/>
    </row>
    <row r="45" spans="1:84">
      <c r="A45" s="141">
        <f t="shared" si="1"/>
        <v>41</v>
      </c>
      <c r="B45" s="142">
        <f>IF('Prezenční listina'!F80=0,"",'Prezenční listina'!F80)</f>
        <v>46</v>
      </c>
      <c r="C45" s="104" t="str">
        <f>IF('Prezenční listina'!F80=0,"",'Prezenční listina'!B80)</f>
        <v>Münster</v>
      </c>
      <c r="D45" s="104" t="str">
        <f>IF('Prezenční listina'!F80=0,"",'Prezenční listina'!C80)</f>
        <v>Libor</v>
      </c>
      <c r="E45" s="105">
        <f>IF('Prezenční listina'!F80=0,"",'Prezenční listina'!D80)</f>
        <v>1966</v>
      </c>
      <c r="F45" s="105" t="str">
        <f>IF('Prezenční listina'!F80=0,"",'Prezenční listina'!E80)</f>
        <v>Blansko</v>
      </c>
      <c r="G45" s="16" t="str">
        <f>IF('Prezenční listina'!F80=0,"",'Prezenční listina'!H80)</f>
        <v>B</v>
      </c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15"/>
      <c r="BE45" s="115"/>
      <c r="BF45" s="115"/>
      <c r="BG45" s="115"/>
      <c r="BH45" s="115"/>
      <c r="BI45" s="115"/>
      <c r="BJ45" s="115"/>
      <c r="BK45" s="115"/>
      <c r="BL45" s="115"/>
      <c r="BM45" s="115"/>
      <c r="BN45" s="115"/>
      <c r="BO45" s="115"/>
      <c r="BP45" s="115"/>
      <c r="BQ45" s="115"/>
      <c r="BR45" s="115"/>
      <c r="BS45" s="115"/>
      <c r="BT45" s="115"/>
      <c r="BU45" s="115"/>
      <c r="BV45" s="115"/>
      <c r="BW45" s="115"/>
      <c r="BX45" s="115"/>
      <c r="BY45" s="115"/>
      <c r="BZ45" s="115"/>
      <c r="CA45" s="115"/>
      <c r="CB45" s="115"/>
      <c r="CC45" s="115"/>
      <c r="CD45" s="115"/>
      <c r="CE45" s="115"/>
      <c r="CF45" s="115"/>
    </row>
    <row r="46" spans="1:84">
      <c r="A46" s="141">
        <f t="shared" si="1"/>
        <v>42</v>
      </c>
      <c r="B46" s="142">
        <f>IF('Prezenční listina'!F81=0,"",'Prezenční listina'!F81)</f>
        <v>47</v>
      </c>
      <c r="C46" s="104" t="str">
        <f>IF('Prezenční listina'!F81=0,"",'Prezenční listina'!B81)</f>
        <v>Boháč</v>
      </c>
      <c r="D46" s="104" t="str">
        <f>IF('Prezenční listina'!F81=0,"",'Prezenční listina'!C81)</f>
        <v>Jiří</v>
      </c>
      <c r="E46" s="105">
        <f>IF('Prezenční listina'!F81=0,"",'Prezenční listina'!D81)</f>
        <v>1954</v>
      </c>
      <c r="F46" s="105" t="str">
        <f>IF('Prezenční listina'!F81=0,"",'Prezenční listina'!E81)</f>
        <v>Běhej Brno com</v>
      </c>
      <c r="G46" s="16" t="str">
        <f>IF('Prezenční listina'!F81=0,"",'Prezenční listina'!H81)</f>
        <v>D</v>
      </c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  <c r="AT46" s="115"/>
      <c r="AU46" s="115"/>
      <c r="AV46" s="115"/>
      <c r="AW46" s="115"/>
      <c r="AX46" s="115"/>
      <c r="AY46" s="115"/>
      <c r="AZ46" s="115"/>
      <c r="BA46" s="115"/>
      <c r="BB46" s="115"/>
      <c r="BC46" s="115"/>
      <c r="BD46" s="115"/>
      <c r="BE46" s="115"/>
      <c r="BF46" s="115"/>
      <c r="BG46" s="115"/>
      <c r="BH46" s="115"/>
      <c r="BI46" s="115"/>
      <c r="BJ46" s="115"/>
      <c r="BK46" s="115"/>
      <c r="BL46" s="115"/>
      <c r="BM46" s="115"/>
      <c r="BN46" s="115"/>
      <c r="BO46" s="115"/>
      <c r="BP46" s="115"/>
      <c r="BQ46" s="115"/>
      <c r="BR46" s="115"/>
      <c r="BS46" s="115"/>
      <c r="BT46" s="115"/>
      <c r="BU46" s="115"/>
      <c r="BV46" s="115"/>
      <c r="BW46" s="115"/>
      <c r="BX46" s="115"/>
      <c r="BY46" s="115"/>
      <c r="BZ46" s="115"/>
      <c r="CA46" s="115"/>
      <c r="CB46" s="115"/>
      <c r="CC46" s="115"/>
      <c r="CD46" s="115"/>
      <c r="CE46" s="115"/>
      <c r="CF46" s="115"/>
    </row>
    <row r="47" spans="1:84">
      <c r="A47" s="141">
        <f t="shared" si="1"/>
        <v>43</v>
      </c>
      <c r="B47" s="142">
        <f>IF('Prezenční listina'!F3=0,"",'Prezenční listina'!F3)</f>
        <v>48</v>
      </c>
      <c r="C47" s="104" t="str">
        <f>IF('Prezenční listina'!F3=0,"",'Prezenční listina'!B3)</f>
        <v>Alman</v>
      </c>
      <c r="D47" s="104" t="str">
        <f>IF('Prezenční listina'!F3=0,"",'Prezenční listina'!C3)</f>
        <v>Dušan</v>
      </c>
      <c r="E47" s="105">
        <f>IF('Prezenční listina'!F3=0,"",'Prezenční listina'!D3)</f>
        <v>1967</v>
      </c>
      <c r="F47" s="105" t="str">
        <f>IF('Prezenční listina'!F3=0,"",'Prezenční listina'!E3)</f>
        <v>Babice</v>
      </c>
      <c r="G47" s="16" t="str">
        <f>IF('Prezenční listina'!F3=0,"",'Prezenční listina'!H3)</f>
        <v>B</v>
      </c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115"/>
      <c r="BC47" s="115"/>
      <c r="BD47" s="115"/>
      <c r="BE47" s="115"/>
      <c r="BF47" s="115"/>
      <c r="BG47" s="115"/>
      <c r="BH47" s="115"/>
      <c r="BI47" s="115"/>
      <c r="BJ47" s="115"/>
      <c r="BK47" s="115"/>
      <c r="BL47" s="115"/>
      <c r="BM47" s="115"/>
      <c r="BN47" s="115"/>
      <c r="BO47" s="115"/>
      <c r="BP47" s="115"/>
      <c r="BQ47" s="115"/>
      <c r="BR47" s="115"/>
      <c r="BS47" s="115"/>
      <c r="BT47" s="115"/>
      <c r="BU47" s="115"/>
      <c r="BV47" s="115"/>
      <c r="BW47" s="115"/>
      <c r="BX47" s="115"/>
      <c r="BY47" s="115"/>
      <c r="BZ47" s="115"/>
      <c r="CA47" s="115"/>
      <c r="CB47" s="115"/>
      <c r="CC47" s="115"/>
      <c r="CD47" s="115"/>
      <c r="CE47" s="115"/>
      <c r="CF47" s="115"/>
    </row>
    <row r="48" spans="1:84">
      <c r="A48" s="141">
        <f t="shared" si="1"/>
        <v>44</v>
      </c>
      <c r="B48" s="142">
        <f>IF('Prezenční listina'!F82=0,"",'Prezenční listina'!F82)</f>
        <v>49</v>
      </c>
      <c r="C48" s="104" t="str">
        <f>IF('Prezenční listina'!F82=0,"",'Prezenční listina'!B82)</f>
        <v>Plekanec</v>
      </c>
      <c r="D48" s="104" t="str">
        <f>IF('Prezenční listina'!F82=0,"",'Prezenční listina'!C82)</f>
        <v>Juraj</v>
      </c>
      <c r="E48" s="105">
        <f>IF('Prezenční listina'!F82=0,"",'Prezenční listina'!D82)</f>
        <v>1974</v>
      </c>
      <c r="F48" s="105" t="str">
        <f>IF('Prezenční listina'!F82=0,"",'Prezenční listina'!E82)</f>
        <v>Brno</v>
      </c>
      <c r="G48" s="16" t="str">
        <f>IF('Prezenční listina'!F82=0,"",'Prezenční listina'!H82)</f>
        <v>B</v>
      </c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  <c r="AO48" s="115"/>
      <c r="AP48" s="115"/>
      <c r="AQ48" s="115"/>
      <c r="AR48" s="115"/>
      <c r="AS48" s="115"/>
      <c r="AT48" s="115"/>
      <c r="AU48" s="115"/>
      <c r="AV48" s="115"/>
      <c r="AW48" s="115"/>
      <c r="AX48" s="115"/>
      <c r="AY48" s="115"/>
      <c r="AZ48" s="115"/>
      <c r="BA48" s="115"/>
      <c r="BB48" s="115"/>
      <c r="BC48" s="115"/>
      <c r="BD48" s="115"/>
      <c r="BE48" s="115"/>
      <c r="BF48" s="115"/>
      <c r="BG48" s="115"/>
      <c r="BH48" s="115"/>
      <c r="BI48" s="115"/>
      <c r="BJ48" s="115"/>
      <c r="BK48" s="115"/>
      <c r="BL48" s="115"/>
      <c r="BM48" s="115"/>
      <c r="BN48" s="115"/>
      <c r="BO48" s="115"/>
      <c r="BP48" s="115"/>
      <c r="BQ48" s="115"/>
      <c r="BR48" s="115"/>
      <c r="BS48" s="115"/>
      <c r="BT48" s="115"/>
      <c r="BU48" s="115"/>
      <c r="BV48" s="115"/>
      <c r="BW48" s="115"/>
      <c r="BX48" s="115"/>
      <c r="BY48" s="115"/>
      <c r="BZ48" s="115"/>
      <c r="CA48" s="115"/>
      <c r="CB48" s="115"/>
      <c r="CC48" s="115"/>
      <c r="CD48" s="115"/>
      <c r="CE48" s="115"/>
      <c r="CF48" s="115"/>
    </row>
    <row r="49" spans="1:84">
      <c r="A49" s="141">
        <f t="shared" si="1"/>
        <v>45</v>
      </c>
      <c r="B49" s="142">
        <f>IF('Prezenční listina'!F12=0,"",'Prezenční listina'!F12)</f>
        <v>50</v>
      </c>
      <c r="C49" s="104" t="str">
        <f>IF('Prezenční listina'!F12=0,"",'Prezenční listina'!B12)</f>
        <v>Dušil</v>
      </c>
      <c r="D49" s="104" t="str">
        <f>IF('Prezenční listina'!F12=0,"",'Prezenční listina'!C12)</f>
        <v>Jaroslav</v>
      </c>
      <c r="E49" s="105">
        <f>IF('Prezenční listina'!F12=0,"",'Prezenční listina'!D12)</f>
        <v>1970</v>
      </c>
      <c r="F49" s="105" t="str">
        <f>IF('Prezenční listina'!F12=0,"",'Prezenční listina'!E12)</f>
        <v>Brno</v>
      </c>
      <c r="G49" s="16" t="str">
        <f>IF('Prezenční listina'!F12=0,"",'Prezenční listina'!H12)</f>
        <v>B</v>
      </c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P49" s="115"/>
      <c r="AQ49" s="115"/>
      <c r="AR49" s="115"/>
      <c r="AS49" s="115"/>
      <c r="AT49" s="115"/>
      <c r="AU49" s="115"/>
      <c r="AV49" s="115"/>
      <c r="AW49" s="115"/>
      <c r="AX49" s="115"/>
      <c r="AY49" s="115"/>
      <c r="AZ49" s="115"/>
      <c r="BA49" s="115"/>
      <c r="BB49" s="115"/>
      <c r="BC49" s="115"/>
      <c r="BD49" s="115"/>
      <c r="BE49" s="115"/>
      <c r="BF49" s="115"/>
      <c r="BG49" s="115"/>
      <c r="BH49" s="115"/>
      <c r="BI49" s="115"/>
      <c r="BJ49" s="115"/>
      <c r="BK49" s="115"/>
      <c r="BL49" s="115"/>
      <c r="BM49" s="115"/>
      <c r="BN49" s="115"/>
      <c r="BO49" s="115"/>
      <c r="BP49" s="115"/>
      <c r="BQ49" s="115"/>
      <c r="BR49" s="115"/>
      <c r="BS49" s="115"/>
      <c r="BT49" s="115"/>
      <c r="BU49" s="115"/>
      <c r="BV49" s="115"/>
      <c r="BW49" s="115"/>
      <c r="BX49" s="115"/>
      <c r="BY49" s="115"/>
      <c r="BZ49" s="115"/>
      <c r="CA49" s="115"/>
      <c r="CB49" s="115"/>
      <c r="CC49" s="115"/>
      <c r="CD49" s="115"/>
      <c r="CE49" s="115"/>
      <c r="CF49" s="115"/>
    </row>
    <row r="50" spans="1:84">
      <c r="A50" s="141">
        <f t="shared" si="1"/>
        <v>46</v>
      </c>
      <c r="B50" s="142">
        <f>IF('Prezenční listina'!F83=0,"",'Prezenční listina'!F83)</f>
        <v>51</v>
      </c>
      <c r="C50" s="104" t="str">
        <f>IF('Prezenční listina'!F83=0,"",'Prezenční listina'!B83)</f>
        <v>Pešáková</v>
      </c>
      <c r="D50" s="104" t="str">
        <f>IF('Prezenční listina'!F83=0,"",'Prezenční listina'!C83)</f>
        <v>Mirka</v>
      </c>
      <c r="E50" s="105">
        <f>IF('Prezenční listina'!F83=0,"",'Prezenční listina'!D83)</f>
        <v>1985</v>
      </c>
      <c r="F50" s="105" t="str">
        <f>IF('Prezenční listina'!F83=0,"",'Prezenční listina'!E83)</f>
        <v>AK RACERS Tetčice</v>
      </c>
      <c r="G50" s="16" t="str">
        <f>IF('Prezenční listina'!F83=0,"",'Prezenční listina'!H83)</f>
        <v>F</v>
      </c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5"/>
      <c r="AN50" s="115"/>
      <c r="AO50" s="115"/>
      <c r="AP50" s="115"/>
      <c r="AQ50" s="115"/>
      <c r="AR50" s="115"/>
      <c r="AS50" s="115"/>
      <c r="AT50" s="115"/>
      <c r="AU50" s="115"/>
      <c r="AV50" s="115"/>
      <c r="AW50" s="115"/>
      <c r="AX50" s="115"/>
      <c r="AY50" s="115"/>
      <c r="AZ50" s="115"/>
      <c r="BA50" s="115"/>
      <c r="BB50" s="115"/>
      <c r="BC50" s="115"/>
      <c r="BD50" s="115"/>
      <c r="BE50" s="115"/>
      <c r="BF50" s="115"/>
      <c r="BG50" s="115"/>
      <c r="BH50" s="115"/>
      <c r="BI50" s="115"/>
      <c r="BJ50" s="115"/>
      <c r="BK50" s="115"/>
      <c r="BL50" s="115"/>
      <c r="BM50" s="115"/>
      <c r="BN50" s="115"/>
      <c r="BO50" s="115"/>
      <c r="BP50" s="115"/>
      <c r="BQ50" s="115"/>
      <c r="BR50" s="115"/>
      <c r="BS50" s="115"/>
      <c r="BT50" s="115"/>
      <c r="BU50" s="115"/>
      <c r="BV50" s="115"/>
      <c r="BW50" s="115"/>
      <c r="BX50" s="115"/>
      <c r="BY50" s="115"/>
      <c r="BZ50" s="115"/>
      <c r="CA50" s="115"/>
      <c r="CB50" s="115"/>
      <c r="CC50" s="115"/>
      <c r="CD50" s="115"/>
      <c r="CE50" s="115"/>
      <c r="CF50" s="115"/>
    </row>
    <row r="51" spans="1:84">
      <c r="A51" s="141">
        <f t="shared" si="1"/>
        <v>47</v>
      </c>
      <c r="B51" s="142">
        <f>IF('Prezenční listina'!F47=0,"",'Prezenční listina'!F47)</f>
        <v>53</v>
      </c>
      <c r="C51" s="104" t="str">
        <f>IF('Prezenční listina'!F47=0,"",'Prezenční listina'!B47)</f>
        <v>Očenášek</v>
      </c>
      <c r="D51" s="104" t="str">
        <f>IF('Prezenční listina'!F47=0,"",'Prezenční listina'!C47)</f>
        <v>Zdeněk</v>
      </c>
      <c r="E51" s="105">
        <f>IF('Prezenční listina'!F47=0,"",'Prezenční listina'!D47)</f>
        <v>1976</v>
      </c>
      <c r="F51" s="105" t="str">
        <f>IF('Prezenční listina'!F47=0,"",'Prezenční listina'!E47)</f>
        <v>Brno</v>
      </c>
      <c r="G51" s="16" t="str">
        <f>IF('Prezenční listina'!F47=0,"",'Prezenční listina'!H47)</f>
        <v>A</v>
      </c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/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/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/>
      <c r="CA51" s="115"/>
      <c r="CB51" s="115"/>
      <c r="CC51" s="115"/>
      <c r="CD51" s="115"/>
      <c r="CE51" s="115"/>
      <c r="CF51" s="115"/>
    </row>
    <row r="52" spans="1:84">
      <c r="A52" s="141">
        <f t="shared" si="1"/>
        <v>48</v>
      </c>
      <c r="B52" s="142">
        <f>IF('Prezenční listina'!F43=0,"",'Prezenční listina'!F43)</f>
        <v>54</v>
      </c>
      <c r="C52" s="104" t="str">
        <f>IF('Prezenční listina'!F43=0,"",'Prezenční listina'!B43)</f>
        <v>Mareš</v>
      </c>
      <c r="D52" s="104" t="str">
        <f>IF('Prezenční listina'!F43=0,"",'Prezenční listina'!C43)</f>
        <v>Bohumil</v>
      </c>
      <c r="E52" s="105">
        <f>IF('Prezenční listina'!F43=0,"",'Prezenční listina'!D43)</f>
        <v>1951</v>
      </c>
      <c r="F52" s="105" t="str">
        <f>IF('Prezenční listina'!F43=0,"",'Prezenční listina'!E43)</f>
        <v>LEAR Brno</v>
      </c>
      <c r="G52" s="16" t="str">
        <f>IF('Prezenční listina'!F43=0,"",'Prezenční listina'!H43)</f>
        <v>D</v>
      </c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15"/>
      <c r="BO52" s="115"/>
      <c r="BP52" s="115"/>
      <c r="BQ52" s="115"/>
      <c r="BR52" s="115"/>
      <c r="BS52" s="115"/>
      <c r="BT52" s="115"/>
      <c r="BU52" s="115"/>
      <c r="BV52" s="115"/>
      <c r="BW52" s="115"/>
      <c r="BX52" s="115"/>
      <c r="BY52" s="115"/>
      <c r="BZ52" s="115"/>
      <c r="CA52" s="115"/>
      <c r="CB52" s="115"/>
      <c r="CC52" s="115"/>
      <c r="CD52" s="115"/>
      <c r="CE52" s="115"/>
      <c r="CF52" s="115"/>
    </row>
    <row r="53" spans="1:84">
      <c r="A53" s="141">
        <f t="shared" si="1"/>
        <v>49</v>
      </c>
      <c r="B53" s="142">
        <f>IF('Prezenční listina'!F33=0,"",'Prezenční listina'!F33)</f>
        <v>55</v>
      </c>
      <c r="C53" s="104" t="str">
        <f>IF('Prezenční listina'!F33=0,"",'Prezenční listina'!B33)</f>
        <v>Kolman</v>
      </c>
      <c r="D53" s="104" t="str">
        <f>IF('Prezenční listina'!F33=0,"",'Prezenční listina'!C33)</f>
        <v>Jakub</v>
      </c>
      <c r="E53" s="105">
        <f>IF('Prezenční listina'!F33=0,"",'Prezenční listina'!D33)</f>
        <v>1976</v>
      </c>
      <c r="F53" s="105" t="str">
        <f>IF('Prezenční listina'!F33=0,"",'Prezenční listina'!E33)</f>
        <v>Posilovna Průvan</v>
      </c>
      <c r="G53" s="16" t="str">
        <f>IF('Prezenční listina'!F33=0,"",'Prezenční listina'!H33)</f>
        <v>A</v>
      </c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15"/>
      <c r="AS53" s="115"/>
      <c r="AT53" s="115"/>
      <c r="AU53" s="115"/>
      <c r="AV53" s="115"/>
      <c r="AW53" s="115"/>
      <c r="AX53" s="115"/>
      <c r="AY53" s="115"/>
      <c r="AZ53" s="115"/>
      <c r="BA53" s="115"/>
      <c r="BB53" s="115"/>
      <c r="BC53" s="115"/>
      <c r="BD53" s="115"/>
      <c r="BE53" s="115"/>
      <c r="BF53" s="115"/>
      <c r="BG53" s="115"/>
      <c r="BH53" s="115"/>
      <c r="BI53" s="115"/>
      <c r="BJ53" s="115"/>
      <c r="BK53" s="115"/>
      <c r="BL53" s="115"/>
      <c r="BM53" s="115"/>
      <c r="BN53" s="115"/>
      <c r="BO53" s="115"/>
      <c r="BP53" s="115"/>
      <c r="BQ53" s="115"/>
      <c r="BR53" s="115"/>
      <c r="BS53" s="115"/>
      <c r="BT53" s="115"/>
      <c r="BU53" s="115"/>
      <c r="BV53" s="115"/>
      <c r="BW53" s="115"/>
      <c r="BX53" s="115"/>
      <c r="BY53" s="115"/>
      <c r="BZ53" s="115"/>
      <c r="CA53" s="115"/>
      <c r="CB53" s="115"/>
      <c r="CC53" s="115"/>
      <c r="CD53" s="115"/>
      <c r="CE53" s="115"/>
      <c r="CF53" s="115"/>
    </row>
    <row r="54" spans="1:84">
      <c r="A54" s="141">
        <f t="shared" si="1"/>
        <v>50</v>
      </c>
      <c r="B54" s="142">
        <f>IF('Prezenční listina'!F27=0,"",'Prezenční listina'!F27)</f>
        <v>56</v>
      </c>
      <c r="C54" s="104" t="str">
        <f>IF('Prezenční listina'!F27=0,"",'Prezenční listina'!B27)</f>
        <v>Johaníková</v>
      </c>
      <c r="D54" s="104" t="str">
        <f>IF('Prezenční listina'!F27=0,"",'Prezenční listina'!C27)</f>
        <v>Lucie</v>
      </c>
      <c r="E54" s="105">
        <f>IF('Prezenční listina'!F27=0,"",'Prezenční listina'!D27)</f>
        <v>1986</v>
      </c>
      <c r="F54" s="105" t="str">
        <f>IF('Prezenční listina'!F27=0,"",'Prezenční listina'!E27)</f>
        <v>Moravská Slávia Brno</v>
      </c>
      <c r="G54" s="16" t="str">
        <f>IF('Prezenční listina'!F27=0,"",'Prezenční listina'!H27)</f>
        <v>F</v>
      </c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15"/>
      <c r="AN54" s="115"/>
      <c r="AO54" s="115"/>
      <c r="AP54" s="115"/>
      <c r="AQ54" s="115"/>
      <c r="AR54" s="115"/>
      <c r="AS54" s="115"/>
      <c r="AT54" s="115"/>
      <c r="AU54" s="115"/>
      <c r="AV54" s="115"/>
      <c r="AW54" s="115"/>
      <c r="AX54" s="115"/>
      <c r="AY54" s="115"/>
      <c r="AZ54" s="115"/>
      <c r="BA54" s="115"/>
      <c r="BB54" s="115"/>
      <c r="BC54" s="115"/>
      <c r="BD54" s="115"/>
      <c r="BE54" s="115"/>
      <c r="BF54" s="115"/>
      <c r="BG54" s="115"/>
      <c r="BH54" s="115"/>
      <c r="BI54" s="115"/>
      <c r="BJ54" s="115"/>
      <c r="BK54" s="115"/>
      <c r="BL54" s="115"/>
      <c r="BM54" s="115"/>
      <c r="BN54" s="115"/>
      <c r="BO54" s="115"/>
      <c r="BP54" s="115"/>
      <c r="BQ54" s="115"/>
      <c r="BR54" s="115"/>
      <c r="BS54" s="115"/>
      <c r="BT54" s="115"/>
      <c r="BU54" s="115"/>
      <c r="BV54" s="115"/>
      <c r="BW54" s="115"/>
      <c r="BX54" s="115"/>
      <c r="BY54" s="115"/>
      <c r="BZ54" s="115"/>
      <c r="CA54" s="115"/>
      <c r="CB54" s="115"/>
      <c r="CC54" s="115"/>
      <c r="CD54" s="115"/>
      <c r="CE54" s="115"/>
      <c r="CF54" s="115"/>
    </row>
    <row r="55" spans="1:84">
      <c r="A55" s="141">
        <f t="shared" si="1"/>
        <v>51</v>
      </c>
      <c r="B55" s="142">
        <f>IF('Prezenční listina'!F11=0,"",'Prezenční listina'!F11)</f>
        <v>57</v>
      </c>
      <c r="C55" s="104" t="str">
        <f>IF('Prezenční listina'!F11=0,"",'Prezenční listina'!B11)</f>
        <v>Češner</v>
      </c>
      <c r="D55" s="104" t="str">
        <f>IF('Prezenční listina'!F11=0,"",'Prezenční listina'!C11)</f>
        <v>Vladimír</v>
      </c>
      <c r="E55" s="105">
        <f>IF('Prezenční listina'!F11=0,"",'Prezenční listina'!D11)</f>
        <v>1958</v>
      </c>
      <c r="F55" s="105" t="str">
        <f>IF('Prezenční listina'!F11=0,"",'Prezenční listina'!E11)</f>
        <v>Odolena Voda</v>
      </c>
      <c r="G55" s="16" t="str">
        <f>IF('Prezenční listina'!F11=0,"",'Prezenční listina'!H11)</f>
        <v>C</v>
      </c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5"/>
      <c r="AH55" s="115"/>
      <c r="AI55" s="115"/>
      <c r="AJ55" s="115"/>
      <c r="AK55" s="115"/>
      <c r="AL55" s="115"/>
      <c r="AM55" s="115"/>
      <c r="AN55" s="115"/>
      <c r="AO55" s="115"/>
      <c r="AP55" s="115"/>
      <c r="AQ55" s="115"/>
      <c r="AR55" s="115"/>
      <c r="AS55" s="115"/>
      <c r="AT55" s="115"/>
      <c r="AU55" s="115"/>
      <c r="AV55" s="115"/>
      <c r="AW55" s="115"/>
      <c r="AX55" s="115"/>
      <c r="AY55" s="115"/>
      <c r="AZ55" s="115"/>
      <c r="BA55" s="115"/>
      <c r="BB55" s="115"/>
      <c r="BC55" s="115"/>
      <c r="BD55" s="115"/>
      <c r="BE55" s="115"/>
      <c r="BF55" s="115"/>
      <c r="BG55" s="115"/>
      <c r="BH55" s="115"/>
      <c r="BI55" s="115"/>
      <c r="BJ55" s="115"/>
      <c r="BK55" s="115"/>
      <c r="BL55" s="115"/>
      <c r="BM55" s="115"/>
      <c r="BN55" s="115"/>
      <c r="BO55" s="115"/>
      <c r="BP55" s="115"/>
      <c r="BQ55" s="115"/>
      <c r="BR55" s="115"/>
      <c r="BS55" s="115"/>
      <c r="BT55" s="115"/>
      <c r="BU55" s="115"/>
      <c r="BV55" s="115"/>
      <c r="BW55" s="115"/>
      <c r="BX55" s="115"/>
      <c r="BY55" s="115"/>
      <c r="BZ55" s="115"/>
      <c r="CA55" s="115"/>
      <c r="CB55" s="115"/>
      <c r="CC55" s="115"/>
      <c r="CD55" s="115"/>
      <c r="CE55" s="115"/>
      <c r="CF55" s="115"/>
    </row>
    <row r="56" spans="1:84">
      <c r="A56" s="141">
        <f t="shared" si="1"/>
        <v>52</v>
      </c>
      <c r="B56" s="142">
        <f>IF('Prezenční listina'!F53=0,"",'Prezenční listina'!F53)</f>
        <v>58</v>
      </c>
      <c r="C56" s="104" t="str">
        <f>IF('Prezenční listina'!F53=0,"",'Prezenční listina'!B53)</f>
        <v>Řezníček</v>
      </c>
      <c r="D56" s="104" t="str">
        <f>IF('Prezenční listina'!F53=0,"",'Prezenční listina'!C53)</f>
        <v>Roman</v>
      </c>
      <c r="E56" s="105">
        <f>IF('Prezenční listina'!F53=0,"",'Prezenční listina'!D53)</f>
        <v>1977</v>
      </c>
      <c r="F56" s="105" t="str">
        <f>IF('Prezenční listina'!F53=0,"",'Prezenční listina'!E53)</f>
        <v>Žďár nad Sázavou</v>
      </c>
      <c r="G56" s="16" t="str">
        <f>IF('Prezenční listina'!F53=0,"",'Prezenční listina'!H53)</f>
        <v>A</v>
      </c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5"/>
      <c r="AH56" s="115"/>
      <c r="AI56" s="115"/>
      <c r="AJ56" s="115"/>
      <c r="AK56" s="115"/>
      <c r="AL56" s="115"/>
      <c r="AM56" s="115"/>
      <c r="AN56" s="115"/>
      <c r="AO56" s="115"/>
      <c r="AP56" s="115"/>
      <c r="AQ56" s="115"/>
      <c r="AR56" s="115"/>
      <c r="AS56" s="115"/>
      <c r="AT56" s="115"/>
      <c r="AU56" s="115"/>
      <c r="AV56" s="115"/>
      <c r="AW56" s="115"/>
      <c r="AX56" s="115"/>
      <c r="AY56" s="115"/>
      <c r="AZ56" s="115"/>
      <c r="BA56" s="115"/>
      <c r="BB56" s="115"/>
      <c r="BC56" s="115"/>
      <c r="BD56" s="115"/>
      <c r="BE56" s="115"/>
      <c r="BF56" s="115"/>
      <c r="BG56" s="115"/>
      <c r="BH56" s="115"/>
      <c r="BI56" s="115"/>
      <c r="BJ56" s="115"/>
      <c r="BK56" s="115"/>
      <c r="BL56" s="115"/>
      <c r="BM56" s="115"/>
      <c r="BN56" s="115"/>
      <c r="BO56" s="115"/>
      <c r="BP56" s="115"/>
      <c r="BQ56" s="115"/>
      <c r="BR56" s="115"/>
      <c r="BS56" s="115"/>
      <c r="BT56" s="115"/>
      <c r="BU56" s="115"/>
      <c r="BV56" s="115"/>
      <c r="BW56" s="115"/>
      <c r="BX56" s="115"/>
      <c r="BY56" s="115"/>
      <c r="BZ56" s="115"/>
      <c r="CA56" s="115"/>
      <c r="CB56" s="115"/>
      <c r="CC56" s="115"/>
      <c r="CD56" s="115"/>
      <c r="CE56" s="115"/>
      <c r="CF56" s="115"/>
    </row>
    <row r="57" spans="1:84">
      <c r="A57" s="141">
        <f t="shared" si="1"/>
        <v>53</v>
      </c>
      <c r="B57" s="142">
        <f>IF('Prezenční listina'!F23=0,"",'Prezenční listina'!F23)</f>
        <v>59</v>
      </c>
      <c r="C57" s="104" t="str">
        <f>IF('Prezenční listina'!F23=0,"",'Prezenční listina'!B23)</f>
        <v>Hübner</v>
      </c>
      <c r="D57" s="104" t="str">
        <f>IF('Prezenční listina'!F23=0,"",'Prezenční listina'!C23)</f>
        <v>Jan</v>
      </c>
      <c r="E57" s="105">
        <f>IF('Prezenční listina'!F23=0,"",'Prezenční listina'!D23)</f>
        <v>1978</v>
      </c>
      <c r="F57" s="105" t="str">
        <f>IF('Prezenční listina'!F23=0,"",'Prezenční listina'!E23)</f>
        <v>SDH Bolešín</v>
      </c>
      <c r="G57" s="16" t="str">
        <f>IF('Prezenční listina'!F23=0,"",'Prezenční listina'!H23)</f>
        <v>A</v>
      </c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115"/>
      <c r="AK57" s="115"/>
      <c r="AL57" s="115"/>
      <c r="AM57" s="115"/>
      <c r="AN57" s="115"/>
      <c r="AO57" s="115"/>
      <c r="AP57" s="115"/>
      <c r="AQ57" s="115"/>
      <c r="AR57" s="115"/>
      <c r="AS57" s="115"/>
      <c r="AT57" s="115"/>
      <c r="AU57" s="115"/>
      <c r="AV57" s="115"/>
      <c r="AW57" s="115"/>
      <c r="AX57" s="115"/>
      <c r="AY57" s="115"/>
      <c r="AZ57" s="115"/>
      <c r="BA57" s="115"/>
      <c r="BB57" s="115"/>
      <c r="BC57" s="115"/>
      <c r="BD57" s="115"/>
      <c r="BE57" s="115"/>
      <c r="BF57" s="115"/>
      <c r="BG57" s="115"/>
      <c r="BH57" s="115"/>
      <c r="BI57" s="115"/>
      <c r="BJ57" s="115"/>
      <c r="BK57" s="115"/>
      <c r="BL57" s="115"/>
      <c r="BM57" s="115"/>
      <c r="BN57" s="115"/>
      <c r="BO57" s="115"/>
      <c r="BP57" s="115"/>
      <c r="BQ57" s="115"/>
      <c r="BR57" s="115"/>
      <c r="BS57" s="115"/>
      <c r="BT57" s="115"/>
      <c r="BU57" s="115"/>
      <c r="BV57" s="115"/>
      <c r="BW57" s="115"/>
      <c r="BX57" s="115"/>
      <c r="BY57" s="115"/>
      <c r="BZ57" s="115"/>
      <c r="CA57" s="115"/>
      <c r="CB57" s="115"/>
      <c r="CC57" s="115"/>
      <c r="CD57" s="115"/>
      <c r="CE57" s="115"/>
      <c r="CF57" s="115"/>
    </row>
    <row r="58" spans="1:84">
      <c r="A58" s="141">
        <f t="shared" si="1"/>
        <v>54</v>
      </c>
      <c r="B58" s="142">
        <f>IF('Prezenční listina'!F84=0,"",'Prezenční listina'!F84)</f>
        <v>60</v>
      </c>
      <c r="C58" s="104" t="str">
        <f>IF('Prezenční listina'!F84=0,"",'Prezenční listina'!B84)</f>
        <v>Kupidlovský</v>
      </c>
      <c r="D58" s="104" t="str">
        <f>IF('Prezenční listina'!F84=0,"",'Prezenční listina'!C84)</f>
        <v>Daniel</v>
      </c>
      <c r="E58" s="105">
        <f>IF('Prezenční listina'!F84=0,"",'Prezenční listina'!D84)</f>
        <v>1976</v>
      </c>
      <c r="F58" s="105" t="str">
        <f>IF('Prezenční listina'!F84=0,"",'Prezenční listina'!E84)</f>
        <v>Stodůlky</v>
      </c>
      <c r="G58" s="16" t="str">
        <f>IF('Prezenční listina'!F84=0,"",'Prezenční listina'!H84)</f>
        <v>A</v>
      </c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5"/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15"/>
      <c r="AT58" s="115"/>
      <c r="AU58" s="115"/>
      <c r="AV58" s="115"/>
      <c r="AW58" s="115"/>
      <c r="AX58" s="115"/>
      <c r="AY58" s="115"/>
      <c r="AZ58" s="115"/>
      <c r="BA58" s="115"/>
      <c r="BB58" s="115"/>
      <c r="BC58" s="115"/>
      <c r="BD58" s="115"/>
      <c r="BE58" s="115"/>
      <c r="BF58" s="115"/>
      <c r="BG58" s="115"/>
      <c r="BH58" s="115"/>
      <c r="BI58" s="115"/>
      <c r="BJ58" s="115"/>
      <c r="BK58" s="115"/>
      <c r="BL58" s="115"/>
      <c r="BM58" s="115"/>
      <c r="BN58" s="115"/>
      <c r="BO58" s="115"/>
      <c r="BP58" s="115"/>
      <c r="BQ58" s="115"/>
      <c r="BR58" s="115"/>
      <c r="BS58" s="115"/>
      <c r="BT58" s="115"/>
      <c r="BU58" s="115"/>
      <c r="BV58" s="115"/>
      <c r="BW58" s="115"/>
      <c r="BX58" s="115"/>
      <c r="BY58" s="115"/>
      <c r="BZ58" s="115"/>
      <c r="CA58" s="115"/>
      <c r="CB58" s="115"/>
      <c r="CC58" s="115"/>
      <c r="CD58" s="115"/>
      <c r="CE58" s="115"/>
      <c r="CF58" s="115"/>
    </row>
    <row r="59" spans="1:84">
      <c r="A59" s="141">
        <f t="shared" si="1"/>
        <v>55</v>
      </c>
      <c r="B59" s="142">
        <f>IF('Prezenční listina'!F5=0,"",'Prezenční listina'!F5)</f>
        <v>61</v>
      </c>
      <c r="C59" s="104" t="str">
        <f>IF('Prezenční listina'!F5=0,"",'Prezenční listina'!B5)</f>
        <v>Bezrouk</v>
      </c>
      <c r="D59" s="104" t="str">
        <f>IF('Prezenční listina'!F5=0,"",'Prezenční listina'!C5)</f>
        <v>Jiří</v>
      </c>
      <c r="E59" s="105">
        <f>IF('Prezenční listina'!F5=0,"",'Prezenční listina'!D5)</f>
        <v>1962</v>
      </c>
      <c r="F59" s="105" t="str">
        <f>IF('Prezenční listina'!F5=0,"",'Prezenční listina'!E5)</f>
        <v>Křtiny</v>
      </c>
      <c r="G59" s="16" t="str">
        <f>IF('Prezenční listina'!F5=0,"",'Prezenční listina'!H5)</f>
        <v>C</v>
      </c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5"/>
      <c r="AH59" s="115"/>
      <c r="AI59" s="115"/>
      <c r="AJ59" s="115"/>
      <c r="AK59" s="115"/>
      <c r="AL59" s="115"/>
      <c r="AM59" s="115"/>
      <c r="AN59" s="115"/>
      <c r="AO59" s="115"/>
      <c r="AP59" s="115"/>
      <c r="AQ59" s="115"/>
      <c r="AR59" s="115"/>
      <c r="AS59" s="115"/>
      <c r="AT59" s="115"/>
      <c r="AU59" s="115"/>
      <c r="AV59" s="115"/>
      <c r="AW59" s="115"/>
      <c r="AX59" s="115"/>
      <c r="AY59" s="115"/>
      <c r="AZ59" s="115"/>
      <c r="BA59" s="115"/>
      <c r="BB59" s="115"/>
      <c r="BC59" s="115"/>
      <c r="BD59" s="115"/>
      <c r="BE59" s="115"/>
      <c r="BF59" s="115"/>
      <c r="BG59" s="115"/>
      <c r="BH59" s="115"/>
      <c r="BI59" s="115"/>
      <c r="BJ59" s="115"/>
      <c r="BK59" s="115"/>
      <c r="BL59" s="115"/>
      <c r="BM59" s="115"/>
      <c r="BN59" s="115"/>
      <c r="BO59" s="115"/>
      <c r="BP59" s="115"/>
      <c r="BQ59" s="115"/>
      <c r="BR59" s="115"/>
      <c r="BS59" s="115"/>
      <c r="BT59" s="115"/>
      <c r="BU59" s="115"/>
      <c r="BV59" s="115"/>
      <c r="BW59" s="115"/>
      <c r="BX59" s="115"/>
      <c r="BY59" s="115"/>
      <c r="BZ59" s="115"/>
      <c r="CA59" s="115"/>
      <c r="CB59" s="115"/>
      <c r="CC59" s="115"/>
      <c r="CD59" s="115"/>
      <c r="CE59" s="115"/>
      <c r="CF59" s="115"/>
    </row>
    <row r="60" spans="1:84">
      <c r="A60" s="141">
        <f t="shared" si="1"/>
        <v>56</v>
      </c>
      <c r="B60" s="142">
        <f>IF('Prezenční listina'!F85=0,"",'Prezenční listina'!F85)</f>
        <v>62</v>
      </c>
      <c r="C60" s="104" t="str">
        <f>IF('Prezenční listina'!F85=0,"",'Prezenční listina'!B85)</f>
        <v>Čuhel</v>
      </c>
      <c r="D60" s="104" t="str">
        <f>IF('Prezenční listina'!F85=0,"",'Prezenční listina'!C85)</f>
        <v>Jiří</v>
      </c>
      <c r="E60" s="105">
        <f>IF('Prezenční listina'!F85=0,"",'Prezenční listina'!D85)</f>
        <v>1958</v>
      </c>
      <c r="F60" s="105" t="str">
        <f>IF('Prezenční listina'!F85=0,"",'Prezenční listina'!E85)</f>
        <v>Křtěnov</v>
      </c>
      <c r="G60" s="16" t="str">
        <f>IF('Prezenční listina'!F85=0,"",'Prezenční listina'!H85)</f>
        <v>C</v>
      </c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  <c r="AE60" s="115"/>
      <c r="AF60" s="115"/>
      <c r="AG60" s="115"/>
      <c r="AH60" s="115"/>
      <c r="AI60" s="115"/>
      <c r="AJ60" s="115"/>
      <c r="AK60" s="115"/>
      <c r="AL60" s="115"/>
      <c r="AM60" s="115"/>
      <c r="AN60" s="115"/>
      <c r="AO60" s="115"/>
      <c r="AP60" s="115"/>
      <c r="AQ60" s="115"/>
      <c r="AR60" s="115"/>
      <c r="AS60" s="115"/>
      <c r="AT60" s="115"/>
      <c r="AU60" s="115"/>
      <c r="AV60" s="115"/>
      <c r="AW60" s="115"/>
      <c r="AX60" s="115"/>
      <c r="AY60" s="115"/>
      <c r="AZ60" s="115"/>
      <c r="BA60" s="115"/>
      <c r="BB60" s="115"/>
      <c r="BC60" s="115"/>
      <c r="BD60" s="115"/>
      <c r="BE60" s="115"/>
      <c r="BF60" s="115"/>
      <c r="BG60" s="115"/>
      <c r="BH60" s="115"/>
      <c r="BI60" s="115"/>
      <c r="BJ60" s="115"/>
      <c r="BK60" s="115"/>
      <c r="BL60" s="115"/>
      <c r="BM60" s="115"/>
      <c r="BN60" s="115"/>
      <c r="BO60" s="115"/>
      <c r="BP60" s="115"/>
      <c r="BQ60" s="115"/>
      <c r="BR60" s="115"/>
      <c r="BS60" s="115"/>
      <c r="BT60" s="115"/>
      <c r="BU60" s="115"/>
      <c r="BV60" s="115"/>
      <c r="BW60" s="115"/>
      <c r="BX60" s="115"/>
      <c r="BY60" s="115"/>
      <c r="BZ60" s="115"/>
      <c r="CA60" s="115"/>
      <c r="CB60" s="115"/>
      <c r="CC60" s="115"/>
      <c r="CD60" s="115"/>
      <c r="CE60" s="115"/>
      <c r="CF60" s="115"/>
    </row>
    <row r="61" spans="1:84">
      <c r="A61" s="141">
        <f t="shared" si="1"/>
        <v>57</v>
      </c>
      <c r="B61" s="142">
        <f>IF('Prezenční listina'!F55=0,"",'Prezenční listina'!F55)</f>
        <v>63</v>
      </c>
      <c r="C61" s="104" t="str">
        <f>IF('Prezenční listina'!F55=0,"",'Prezenční listina'!B55)</f>
        <v>Sedláček</v>
      </c>
      <c r="D61" s="104" t="str">
        <f>IF('Prezenční listina'!F55=0,"",'Prezenční listina'!C55)</f>
        <v>Aleš</v>
      </c>
      <c r="E61" s="105">
        <f>IF('Prezenční listina'!F55=0,"",'Prezenční listina'!D55)</f>
        <v>1976</v>
      </c>
      <c r="F61" s="105" t="str">
        <f>IF('Prezenční listina'!F55=0,"",'Prezenční listina'!E55)</f>
        <v>Sokol Přísnotice</v>
      </c>
      <c r="G61" s="16" t="str">
        <f>IF('Prezenční listina'!F55=0,"",'Prezenční listina'!H55)</f>
        <v>A</v>
      </c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115"/>
      <c r="Z61" s="115"/>
      <c r="AA61" s="115"/>
      <c r="AB61" s="115"/>
      <c r="AC61" s="115"/>
      <c r="AD61" s="115"/>
      <c r="AE61" s="115"/>
      <c r="AF61" s="115"/>
      <c r="AG61" s="115"/>
      <c r="AH61" s="115"/>
      <c r="AI61" s="115"/>
      <c r="AJ61" s="115"/>
      <c r="AK61" s="115"/>
      <c r="AL61" s="115"/>
      <c r="AM61" s="115"/>
      <c r="AN61" s="115"/>
      <c r="AO61" s="115"/>
      <c r="AP61" s="115"/>
      <c r="AQ61" s="115"/>
      <c r="AR61" s="115"/>
      <c r="AS61" s="115"/>
      <c r="AT61" s="115"/>
      <c r="AU61" s="115"/>
      <c r="AV61" s="115"/>
      <c r="AW61" s="115"/>
      <c r="AX61" s="115"/>
      <c r="AY61" s="115"/>
      <c r="AZ61" s="115"/>
      <c r="BA61" s="115"/>
      <c r="BB61" s="115"/>
      <c r="BC61" s="115"/>
      <c r="BD61" s="115"/>
      <c r="BE61" s="115"/>
      <c r="BF61" s="115"/>
      <c r="BG61" s="115"/>
      <c r="BH61" s="115"/>
      <c r="BI61" s="115"/>
      <c r="BJ61" s="115"/>
      <c r="BK61" s="115"/>
      <c r="BL61" s="115"/>
      <c r="BM61" s="115"/>
      <c r="BN61" s="115"/>
      <c r="BO61" s="115"/>
      <c r="BP61" s="115"/>
      <c r="BQ61" s="115"/>
      <c r="BR61" s="115"/>
      <c r="BS61" s="115"/>
      <c r="BT61" s="115"/>
      <c r="BU61" s="115"/>
      <c r="BV61" s="115"/>
      <c r="BW61" s="115"/>
      <c r="BX61" s="115"/>
      <c r="BY61" s="115"/>
      <c r="BZ61" s="115"/>
      <c r="CA61" s="115"/>
      <c r="CB61" s="115"/>
      <c r="CC61" s="115"/>
      <c r="CD61" s="115"/>
      <c r="CE61" s="115"/>
      <c r="CF61" s="115"/>
    </row>
    <row r="62" spans="1:84">
      <c r="A62" s="141">
        <f t="shared" si="1"/>
        <v>58</v>
      </c>
      <c r="B62" s="142">
        <f>IF('Prezenční listina'!F10=0,"",'Prezenční listina'!F10)</f>
        <v>64</v>
      </c>
      <c r="C62" s="104" t="str">
        <f>IF('Prezenční listina'!F10=0,"",'Prezenční listina'!B10)</f>
        <v>Cechmaister</v>
      </c>
      <c r="D62" s="104" t="str">
        <f>IF('Prezenční listina'!F10=0,"",'Prezenční listina'!C10)</f>
        <v>Bohumil</v>
      </c>
      <c r="E62" s="105">
        <f>IF('Prezenční listina'!F10=0,"",'Prezenční listina'!D10)</f>
        <v>1974</v>
      </c>
      <c r="F62" s="105" t="str">
        <f>IF('Prezenční listina'!F10=0,"",'Prezenční listina'!E10)</f>
        <v>Sokol Přísnotice</v>
      </c>
      <c r="G62" s="16" t="str">
        <f>IF('Prezenční listina'!F10=0,"",'Prezenční listina'!H10)</f>
        <v>B</v>
      </c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15"/>
      <c r="AG62" s="115"/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15"/>
      <c r="AT62" s="115"/>
      <c r="AU62" s="115"/>
      <c r="AV62" s="115"/>
      <c r="AW62" s="115"/>
      <c r="AX62" s="115"/>
      <c r="AY62" s="115"/>
      <c r="AZ62" s="115"/>
      <c r="BA62" s="115"/>
      <c r="BB62" s="115"/>
      <c r="BC62" s="115"/>
      <c r="BD62" s="115"/>
      <c r="BE62" s="115"/>
      <c r="BF62" s="115"/>
      <c r="BG62" s="115"/>
      <c r="BH62" s="115"/>
      <c r="BI62" s="115"/>
      <c r="BJ62" s="115"/>
      <c r="BK62" s="115"/>
      <c r="BL62" s="115"/>
      <c r="BM62" s="115"/>
      <c r="BN62" s="115"/>
      <c r="BO62" s="115"/>
      <c r="BP62" s="115"/>
      <c r="BQ62" s="115"/>
      <c r="BR62" s="115"/>
      <c r="BS62" s="115"/>
      <c r="BT62" s="115"/>
      <c r="BU62" s="115"/>
      <c r="BV62" s="115"/>
      <c r="BW62" s="115"/>
      <c r="BX62" s="115"/>
      <c r="BY62" s="115"/>
      <c r="BZ62" s="115"/>
      <c r="CA62" s="115"/>
      <c r="CB62" s="115"/>
      <c r="CC62" s="115"/>
      <c r="CD62" s="115"/>
      <c r="CE62" s="115"/>
      <c r="CF62" s="115"/>
    </row>
    <row r="63" spans="1:84">
      <c r="A63" s="141">
        <f t="shared" si="1"/>
        <v>59</v>
      </c>
      <c r="B63" s="142">
        <f>IF('Prezenční listina'!F86=0,"",'Prezenční listina'!F86)</f>
        <v>67</v>
      </c>
      <c r="C63" s="104" t="str">
        <f>IF('Prezenční listina'!F86=0,"",'Prezenční listina'!B86)</f>
        <v>Dubský</v>
      </c>
      <c r="D63" s="104" t="str">
        <f>IF('Prezenční listina'!F86=0,"",'Prezenční listina'!C86)</f>
        <v>Roman</v>
      </c>
      <c r="E63" s="105">
        <f>IF('Prezenční listina'!F86=0,"",'Prezenční listina'!D86)</f>
        <v>1978</v>
      </c>
      <c r="F63" s="105" t="str">
        <f>IF('Prezenční listina'!F86=0,"",'Prezenční listina'!E86)</f>
        <v>SK Přibyslav</v>
      </c>
      <c r="G63" s="16" t="str">
        <f>IF('Prezenční listina'!F86=0,"",'Prezenční listina'!H86)</f>
        <v>A</v>
      </c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5"/>
      <c r="AA63" s="115"/>
      <c r="AB63" s="115"/>
      <c r="AC63" s="115"/>
      <c r="AD63" s="115"/>
      <c r="AE63" s="115"/>
      <c r="AF63" s="115"/>
      <c r="AG63" s="115"/>
      <c r="AH63" s="115"/>
      <c r="AI63" s="115"/>
      <c r="AJ63" s="115"/>
      <c r="AK63" s="115"/>
      <c r="AL63" s="115"/>
      <c r="AM63" s="115"/>
      <c r="AN63" s="115"/>
      <c r="AO63" s="115"/>
      <c r="AP63" s="115"/>
      <c r="AQ63" s="115"/>
      <c r="AR63" s="115"/>
      <c r="AS63" s="115"/>
      <c r="AT63" s="115"/>
      <c r="AU63" s="115"/>
      <c r="AV63" s="115"/>
      <c r="AW63" s="115"/>
      <c r="AX63" s="115"/>
      <c r="AY63" s="115"/>
      <c r="AZ63" s="115"/>
      <c r="BA63" s="115"/>
      <c r="BB63" s="115"/>
      <c r="BC63" s="115"/>
      <c r="BD63" s="115"/>
      <c r="BE63" s="115"/>
      <c r="BF63" s="115"/>
      <c r="BG63" s="115"/>
      <c r="BH63" s="115"/>
      <c r="BI63" s="115"/>
      <c r="BJ63" s="115"/>
      <c r="BK63" s="115"/>
      <c r="BL63" s="115"/>
      <c r="BM63" s="115"/>
      <c r="BN63" s="115"/>
      <c r="BO63" s="115"/>
      <c r="BP63" s="115"/>
      <c r="BQ63" s="115"/>
      <c r="BR63" s="115"/>
      <c r="BS63" s="115"/>
      <c r="BT63" s="115"/>
      <c r="BU63" s="115"/>
      <c r="BV63" s="115"/>
      <c r="BW63" s="115"/>
      <c r="BX63" s="115"/>
      <c r="BY63" s="115"/>
      <c r="BZ63" s="115"/>
      <c r="CA63" s="115"/>
      <c r="CB63" s="115"/>
      <c r="CC63" s="115"/>
      <c r="CD63" s="115"/>
      <c r="CE63" s="115"/>
      <c r="CF63" s="115"/>
    </row>
    <row r="64" spans="1:84">
      <c r="A64" s="141">
        <f t="shared" si="1"/>
        <v>60</v>
      </c>
      <c r="B64" s="142">
        <f>IF('Prezenční listina'!F87=0,"",'Prezenční listina'!F87)</f>
        <v>69</v>
      </c>
      <c r="C64" s="104" t="str">
        <f>IF('Prezenční listina'!F87=0,"",'Prezenční listina'!B87)</f>
        <v>Rokosová</v>
      </c>
      <c r="D64" s="104" t="str">
        <f>IF('Prezenční listina'!F87=0,"",'Prezenční listina'!C87)</f>
        <v>Ivana</v>
      </c>
      <c r="E64" s="105">
        <f>IF('Prezenční listina'!F87=0,"",'Prezenční listina'!D87)</f>
        <v>1982</v>
      </c>
      <c r="F64" s="105" t="str">
        <f>IF('Prezenční listina'!F87=0,"",'Prezenční listina'!E87)</f>
        <v>Polička</v>
      </c>
      <c r="G64" s="16" t="str">
        <f>IF('Prezenční listina'!F87=0,"",'Prezenční listina'!H87)</f>
        <v>F</v>
      </c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/>
      <c r="AS64" s="115"/>
      <c r="AT64" s="115"/>
      <c r="AU64" s="115"/>
      <c r="AV64" s="115"/>
      <c r="AW64" s="115"/>
      <c r="AX64" s="115"/>
      <c r="AY64" s="115"/>
      <c r="AZ64" s="115"/>
      <c r="BA64" s="115"/>
      <c r="BB64" s="115"/>
      <c r="BC64" s="115"/>
      <c r="BD64" s="115"/>
      <c r="BE64" s="115"/>
      <c r="BF64" s="115"/>
      <c r="BG64" s="115"/>
      <c r="BH64" s="115"/>
      <c r="BI64" s="115"/>
      <c r="BJ64" s="115"/>
      <c r="BK64" s="115"/>
      <c r="BL64" s="115"/>
      <c r="BM64" s="115"/>
      <c r="BN64" s="115"/>
      <c r="BO64" s="115"/>
      <c r="BP64" s="115"/>
      <c r="BQ64" s="115"/>
      <c r="BR64" s="115"/>
      <c r="BS64" s="115"/>
      <c r="BT64" s="115"/>
      <c r="BU64" s="115"/>
      <c r="BV64" s="115"/>
      <c r="BW64" s="115"/>
      <c r="BX64" s="115"/>
      <c r="BY64" s="115"/>
      <c r="BZ64" s="115"/>
      <c r="CA64" s="115"/>
      <c r="CB64" s="115"/>
      <c r="CC64" s="115"/>
      <c r="CD64" s="115"/>
      <c r="CE64" s="115"/>
      <c r="CF64" s="115"/>
    </row>
    <row r="65" spans="1:84">
      <c r="A65" s="141">
        <f t="shared" si="1"/>
        <v>61</v>
      </c>
      <c r="B65" s="142">
        <f>IF('Prezenční listina'!F88=0,"",'Prezenční listina'!F88)</f>
        <v>70</v>
      </c>
      <c r="C65" s="104" t="str">
        <f>IF('Prezenční listina'!F88=0,"",'Prezenční listina'!B88)</f>
        <v>Strakoš</v>
      </c>
      <c r="D65" s="104" t="str">
        <f>IF('Prezenční listina'!F88=0,"",'Prezenční listina'!C88)</f>
        <v>Vilém</v>
      </c>
      <c r="E65" s="105">
        <f>IF('Prezenční listina'!F88=0,"",'Prezenční listina'!D88)</f>
        <v>1969</v>
      </c>
      <c r="F65" s="105" t="str">
        <f>IF('Prezenční listina'!F88=0,"",'Prezenční listina'!E88)</f>
        <v>SK Fuga Kuřim</v>
      </c>
      <c r="G65" s="16" t="str">
        <f>IF('Prezenční listina'!F88=0,"",'Prezenční listina'!H88)</f>
        <v>B</v>
      </c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5"/>
      <c r="AK65" s="115"/>
      <c r="AL65" s="115"/>
      <c r="AM65" s="115"/>
      <c r="AN65" s="115"/>
      <c r="AO65" s="115"/>
      <c r="AP65" s="115"/>
      <c r="AQ65" s="115"/>
      <c r="AR65" s="115"/>
      <c r="AS65" s="115"/>
      <c r="AT65" s="115"/>
      <c r="AU65" s="115"/>
      <c r="AV65" s="115"/>
      <c r="AW65" s="115"/>
      <c r="AX65" s="115"/>
      <c r="AY65" s="115"/>
      <c r="AZ65" s="115"/>
      <c r="BA65" s="115"/>
      <c r="BB65" s="115"/>
      <c r="BC65" s="115"/>
      <c r="BD65" s="115"/>
      <c r="BE65" s="115"/>
      <c r="BF65" s="115"/>
      <c r="BG65" s="115"/>
      <c r="BH65" s="115"/>
      <c r="BI65" s="115"/>
      <c r="BJ65" s="115"/>
      <c r="BK65" s="115"/>
      <c r="BL65" s="115"/>
      <c r="BM65" s="115"/>
      <c r="BN65" s="115"/>
      <c r="BO65" s="115"/>
      <c r="BP65" s="115"/>
      <c r="BQ65" s="115"/>
      <c r="BR65" s="115"/>
      <c r="BS65" s="115"/>
      <c r="BT65" s="115"/>
      <c r="BU65" s="115"/>
      <c r="BV65" s="115"/>
      <c r="BW65" s="115"/>
      <c r="BX65" s="115"/>
      <c r="BY65" s="115"/>
      <c r="BZ65" s="115"/>
      <c r="CA65" s="115"/>
      <c r="CB65" s="115"/>
      <c r="CC65" s="115"/>
      <c r="CD65" s="115"/>
      <c r="CE65" s="115"/>
      <c r="CF65" s="115"/>
    </row>
    <row r="66" spans="1:84">
      <c r="A66" s="141">
        <f t="shared" si="1"/>
        <v>62</v>
      </c>
      <c r="B66" s="142">
        <f>IF('Prezenční listina'!F89=0,"",'Prezenční listina'!F89)</f>
        <v>72</v>
      </c>
      <c r="C66" s="104" t="str">
        <f>IF('Prezenční listina'!F89=0,"",'Prezenční listina'!B89)</f>
        <v>Mička</v>
      </c>
      <c r="D66" s="104" t="str">
        <f>IF('Prezenční listina'!F89=0,"",'Prezenční listina'!C89)</f>
        <v>Michal</v>
      </c>
      <c r="E66" s="105">
        <f>IF('Prezenční listina'!F89=0,"",'Prezenční listina'!D89)</f>
        <v>1987</v>
      </c>
      <c r="F66" s="105" t="str">
        <f>IF('Prezenční listina'!F89=0,"",'Prezenční listina'!E89)</f>
        <v>Žďár nad Sázavou</v>
      </c>
      <c r="G66" s="16" t="str">
        <f>IF('Prezenční listina'!F89=0,"",'Prezenční listina'!H89)</f>
        <v>A</v>
      </c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  <c r="AJ66" s="115"/>
      <c r="AK66" s="115"/>
      <c r="AL66" s="115"/>
      <c r="AM66" s="115"/>
      <c r="AN66" s="115"/>
      <c r="AO66" s="115"/>
      <c r="AP66" s="115"/>
      <c r="AQ66" s="115"/>
      <c r="AR66" s="115"/>
      <c r="AS66" s="115"/>
      <c r="AT66" s="115"/>
      <c r="AU66" s="115"/>
      <c r="AV66" s="115"/>
      <c r="AW66" s="115"/>
      <c r="AX66" s="115"/>
      <c r="AY66" s="115"/>
      <c r="AZ66" s="115"/>
      <c r="BA66" s="115"/>
      <c r="BB66" s="115"/>
      <c r="BC66" s="115"/>
      <c r="BD66" s="115"/>
      <c r="BE66" s="115"/>
      <c r="BF66" s="115"/>
      <c r="BG66" s="115"/>
      <c r="BH66" s="115"/>
      <c r="BI66" s="115"/>
      <c r="BJ66" s="115"/>
      <c r="BK66" s="115"/>
      <c r="BL66" s="115"/>
      <c r="BM66" s="115"/>
      <c r="BN66" s="115"/>
      <c r="BO66" s="115"/>
      <c r="BP66" s="115"/>
      <c r="BQ66" s="115"/>
      <c r="BR66" s="115"/>
      <c r="BS66" s="115"/>
      <c r="BT66" s="115"/>
      <c r="BU66" s="115"/>
      <c r="BV66" s="115"/>
      <c r="BW66" s="115"/>
      <c r="BX66" s="115"/>
      <c r="BY66" s="115"/>
      <c r="BZ66" s="115"/>
      <c r="CA66" s="115"/>
      <c r="CB66" s="115"/>
      <c r="CC66" s="115"/>
      <c r="CD66" s="115"/>
      <c r="CE66" s="115"/>
      <c r="CF66" s="115"/>
    </row>
    <row r="67" spans="1:84">
      <c r="A67" s="141">
        <f t="shared" si="1"/>
        <v>63</v>
      </c>
      <c r="B67" s="142">
        <f>IF('Prezenční listina'!F8=0,"",'Prezenční listina'!F8)</f>
        <v>73</v>
      </c>
      <c r="C67" s="104" t="str">
        <f>IF('Prezenční listina'!F8=0,"",'Prezenční listina'!B8)</f>
        <v>Brabenec</v>
      </c>
      <c r="D67" s="104" t="str">
        <f>IF('Prezenční listina'!F8=0,"",'Prezenční listina'!C8)</f>
        <v>Aleš</v>
      </c>
      <c r="E67" s="105">
        <f>IF('Prezenční listina'!F8=0,"",'Prezenční listina'!D8)</f>
        <v>1987</v>
      </c>
      <c r="F67" s="105" t="str">
        <f>IF('Prezenční listina'!F8=0,"",'Prezenční listina'!E8)</f>
        <v>Žďár nad Sázavou</v>
      </c>
      <c r="G67" s="16" t="str">
        <f>IF('Prezenční listina'!F8=0,"",'Prezenční listina'!H8)</f>
        <v>A</v>
      </c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/>
      <c r="AL67" s="115"/>
      <c r="AM67" s="115"/>
      <c r="AN67" s="115"/>
      <c r="AO67" s="115"/>
      <c r="AP67" s="115"/>
      <c r="AQ67" s="115"/>
      <c r="AR67" s="115"/>
      <c r="AS67" s="115"/>
      <c r="AT67" s="115"/>
      <c r="AU67" s="115"/>
      <c r="AV67" s="115"/>
      <c r="AW67" s="115"/>
      <c r="AX67" s="115"/>
      <c r="AY67" s="115"/>
      <c r="AZ67" s="115"/>
      <c r="BA67" s="115"/>
      <c r="BB67" s="115"/>
      <c r="BC67" s="115"/>
      <c r="BD67" s="115"/>
      <c r="BE67" s="115"/>
      <c r="BF67" s="115"/>
      <c r="BG67" s="115"/>
      <c r="BH67" s="115"/>
      <c r="BI67" s="115"/>
      <c r="BJ67" s="115"/>
      <c r="BK67" s="115"/>
      <c r="BL67" s="115"/>
      <c r="BM67" s="115"/>
      <c r="BN67" s="115"/>
      <c r="BO67" s="115"/>
      <c r="BP67" s="115"/>
      <c r="BQ67" s="115"/>
      <c r="BR67" s="115"/>
      <c r="BS67" s="115"/>
      <c r="BT67" s="115"/>
      <c r="BU67" s="115"/>
      <c r="BV67" s="115"/>
      <c r="BW67" s="115"/>
      <c r="BX67" s="115"/>
      <c r="BY67" s="115"/>
      <c r="BZ67" s="115"/>
      <c r="CA67" s="115"/>
      <c r="CB67" s="115"/>
      <c r="CC67" s="115"/>
      <c r="CD67" s="115"/>
      <c r="CE67" s="115"/>
      <c r="CF67" s="115"/>
    </row>
    <row r="68" spans="1:84">
      <c r="A68" s="141">
        <f t="shared" si="1"/>
        <v>64</v>
      </c>
      <c r="B68" s="142">
        <f>IF('Prezenční listina'!F7=0,"",'Prezenční listina'!F7)</f>
        <v>74</v>
      </c>
      <c r="C68" s="104" t="str">
        <f>IF('Prezenční listina'!F7=0,"",'Prezenční listina'!B7)</f>
        <v>Brabenec</v>
      </c>
      <c r="D68" s="104" t="str">
        <f>IF('Prezenční listina'!F7=0,"",'Prezenční listina'!C7)</f>
        <v>Miroslav</v>
      </c>
      <c r="E68" s="105">
        <f>IF('Prezenční listina'!F7=0,"",'Prezenční listina'!D7)</f>
        <v>1959</v>
      </c>
      <c r="F68" s="105" t="str">
        <f>IF('Prezenční listina'!F7=0,"",'Prezenční listina'!E7)</f>
        <v>Žďár nad Sázavou</v>
      </c>
      <c r="G68" s="16" t="str">
        <f>IF('Prezenční listina'!F7=0,"",'Prezenční listina'!H7)</f>
        <v>C</v>
      </c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5"/>
      <c r="AL68" s="115"/>
      <c r="AM68" s="115"/>
      <c r="AN68" s="115"/>
      <c r="AO68" s="115"/>
      <c r="AP68" s="115"/>
      <c r="AQ68" s="115"/>
      <c r="AR68" s="115"/>
      <c r="AS68" s="115"/>
      <c r="AT68" s="115"/>
      <c r="AU68" s="115"/>
      <c r="AV68" s="115"/>
      <c r="AW68" s="115"/>
      <c r="AX68" s="115"/>
      <c r="AY68" s="115"/>
      <c r="AZ68" s="115"/>
      <c r="BA68" s="115"/>
      <c r="BB68" s="115"/>
      <c r="BC68" s="115"/>
      <c r="BD68" s="115"/>
      <c r="BE68" s="115"/>
      <c r="BF68" s="115"/>
      <c r="BG68" s="115"/>
      <c r="BH68" s="115"/>
      <c r="BI68" s="115"/>
      <c r="BJ68" s="115"/>
      <c r="BK68" s="115"/>
      <c r="BL68" s="115"/>
      <c r="BM68" s="115"/>
      <c r="BN68" s="115"/>
      <c r="BO68" s="115"/>
      <c r="BP68" s="115"/>
      <c r="BQ68" s="115"/>
      <c r="BR68" s="115"/>
      <c r="BS68" s="115"/>
      <c r="BT68" s="115"/>
      <c r="BU68" s="115"/>
      <c r="BV68" s="115"/>
      <c r="BW68" s="115"/>
      <c r="BX68" s="115"/>
      <c r="BY68" s="115"/>
      <c r="BZ68" s="115"/>
      <c r="CA68" s="115"/>
      <c r="CB68" s="115"/>
      <c r="CC68" s="115"/>
      <c r="CD68" s="115"/>
      <c r="CE68" s="115"/>
      <c r="CF68" s="115"/>
    </row>
    <row r="69" spans="1:84">
      <c r="A69" s="141">
        <f t="shared" si="1"/>
        <v>65</v>
      </c>
      <c r="B69" s="142">
        <f>IF('Prezenční listina'!F29=0,"",'Prezenční listina'!F29)</f>
        <v>75</v>
      </c>
      <c r="C69" s="104" t="str">
        <f>IF('Prezenční listina'!F29=0,"",'Prezenční listina'!B29)</f>
        <v>Kaše</v>
      </c>
      <c r="D69" s="104" t="str">
        <f>IF('Prezenční listina'!F29=0,"",'Prezenční listina'!C29)</f>
        <v>Jaroslav</v>
      </c>
      <c r="E69" s="105">
        <f>IF('Prezenční listina'!F29=0,"",'Prezenční listina'!D29)</f>
        <v>1953</v>
      </c>
      <c r="F69" s="105" t="str">
        <f>IF('Prezenční listina'!F29=0,"",'Prezenční listina'!E29)</f>
        <v>Club běžeckých outsiderů</v>
      </c>
      <c r="G69" s="16" t="str">
        <f>IF('Prezenční listina'!F29=0,"",'Prezenční listina'!H29)</f>
        <v>D</v>
      </c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  <c r="AF69" s="115"/>
      <c r="AG69" s="115"/>
      <c r="AH69" s="115"/>
      <c r="AI69" s="115"/>
      <c r="AJ69" s="115"/>
      <c r="AK69" s="115"/>
      <c r="AL69" s="115"/>
      <c r="AM69" s="115"/>
      <c r="AN69" s="115"/>
      <c r="AO69" s="115"/>
      <c r="AP69" s="115"/>
      <c r="AQ69" s="115"/>
      <c r="AR69" s="115"/>
      <c r="AS69" s="115"/>
      <c r="AT69" s="115"/>
      <c r="AU69" s="115"/>
      <c r="AV69" s="115"/>
      <c r="AW69" s="115"/>
      <c r="AX69" s="115"/>
      <c r="AY69" s="115"/>
      <c r="AZ69" s="115"/>
      <c r="BA69" s="115"/>
      <c r="BB69" s="115"/>
      <c r="BC69" s="115"/>
      <c r="BD69" s="115"/>
      <c r="BE69" s="115"/>
      <c r="BF69" s="115"/>
      <c r="BG69" s="115"/>
      <c r="BH69" s="115"/>
      <c r="BI69" s="115"/>
      <c r="BJ69" s="115"/>
      <c r="BK69" s="115"/>
      <c r="BL69" s="115"/>
      <c r="BM69" s="115"/>
      <c r="BN69" s="115"/>
      <c r="BO69" s="115"/>
      <c r="BP69" s="115"/>
      <c r="BQ69" s="115"/>
      <c r="BR69" s="115"/>
      <c r="BS69" s="115"/>
      <c r="BT69" s="115"/>
      <c r="BU69" s="115"/>
      <c r="BV69" s="115"/>
      <c r="BW69" s="115"/>
      <c r="BX69" s="115"/>
      <c r="BY69" s="115"/>
      <c r="BZ69" s="115"/>
      <c r="CA69" s="115"/>
      <c r="CB69" s="115"/>
      <c r="CC69" s="115"/>
      <c r="CD69" s="115"/>
      <c r="CE69" s="115"/>
      <c r="CF69" s="115"/>
    </row>
    <row r="70" spans="1:84">
      <c r="A70" s="141">
        <f t="shared" si="1"/>
        <v>66</v>
      </c>
      <c r="B70" s="142">
        <f>IF('Prezenční listina'!F46=0,"",'Prezenční listina'!F46)</f>
        <v>76</v>
      </c>
      <c r="C70" s="104" t="str">
        <f>IF('Prezenční listina'!F46=0,"",'Prezenční listina'!B46)</f>
        <v>Novotný</v>
      </c>
      <c r="D70" s="104" t="str">
        <f>IF('Prezenční listina'!F46=0,"",'Prezenční listina'!C46)</f>
        <v>Petr</v>
      </c>
      <c r="E70" s="105">
        <f>IF('Prezenční listina'!F46=0,"",'Prezenční listina'!D46)</f>
        <v>1965</v>
      </c>
      <c r="F70" s="105" t="str">
        <f>IF('Prezenční listina'!F46=0,"",'Prezenční listina'!E46)</f>
        <v>Kuřim</v>
      </c>
      <c r="G70" s="16" t="str">
        <f>IF('Prezenční listina'!F46=0,"",'Prezenční listina'!H46)</f>
        <v>C</v>
      </c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  <c r="AL70" s="115"/>
      <c r="AM70" s="115"/>
      <c r="AN70" s="115"/>
      <c r="AO70" s="115"/>
      <c r="AP70" s="115"/>
      <c r="AQ70" s="115"/>
      <c r="AR70" s="115"/>
      <c r="AS70" s="115"/>
      <c r="AT70" s="115"/>
      <c r="AU70" s="115"/>
      <c r="AV70" s="115"/>
      <c r="AW70" s="115"/>
      <c r="AX70" s="115"/>
      <c r="AY70" s="115"/>
      <c r="AZ70" s="115"/>
      <c r="BA70" s="115"/>
      <c r="BB70" s="115"/>
      <c r="BC70" s="115"/>
      <c r="BD70" s="115"/>
      <c r="BE70" s="115"/>
      <c r="BF70" s="115"/>
      <c r="BG70" s="115"/>
      <c r="BH70" s="115"/>
      <c r="BI70" s="115"/>
      <c r="BJ70" s="115"/>
      <c r="BK70" s="115"/>
      <c r="BL70" s="115"/>
      <c r="BM70" s="115"/>
      <c r="BN70" s="115"/>
      <c r="BO70" s="115"/>
      <c r="BP70" s="115"/>
      <c r="BQ70" s="115"/>
      <c r="BR70" s="115"/>
      <c r="BS70" s="115"/>
      <c r="BT70" s="115"/>
      <c r="BU70" s="115"/>
      <c r="BV70" s="115"/>
      <c r="BW70" s="115"/>
      <c r="BX70" s="115"/>
      <c r="BY70" s="115"/>
      <c r="BZ70" s="115"/>
      <c r="CA70" s="115"/>
      <c r="CB70" s="115"/>
      <c r="CC70" s="115"/>
      <c r="CD70" s="115"/>
      <c r="CE70" s="115"/>
      <c r="CF70" s="115"/>
    </row>
    <row r="71" spans="1:84">
      <c r="A71" s="141">
        <f t="shared" si="1"/>
        <v>67</v>
      </c>
      <c r="B71" s="142">
        <f>IF('Prezenční listina'!F4=0,"",'Prezenční listina'!F4)</f>
        <v>77</v>
      </c>
      <c r="C71" s="104" t="str">
        <f>IF('Prezenční listina'!F4=0,"",'Prezenční listina'!B4)</f>
        <v>Barták</v>
      </c>
      <c r="D71" s="104" t="str">
        <f>IF('Prezenční listina'!F4=0,"",'Prezenční listina'!C4)</f>
        <v>Roland</v>
      </c>
      <c r="E71" s="105">
        <f>IF('Prezenční listina'!F4=0,"",'Prezenční listina'!D4)</f>
        <v>1965</v>
      </c>
      <c r="F71" s="105" t="str">
        <f>IF('Prezenční listina'!F4=0,"",'Prezenční listina'!E4)</f>
        <v>Kuřim</v>
      </c>
      <c r="G71" s="16" t="str">
        <f>IF('Prezenční listina'!F4=0,"",'Prezenční listina'!H4)</f>
        <v>C</v>
      </c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  <c r="AM71" s="115"/>
      <c r="AN71" s="115"/>
      <c r="AO71" s="115"/>
      <c r="AP71" s="115"/>
      <c r="AQ71" s="115"/>
      <c r="AR71" s="115"/>
      <c r="AS71" s="115"/>
      <c r="AT71" s="115"/>
      <c r="AU71" s="115"/>
      <c r="AV71" s="115"/>
      <c r="AW71" s="115"/>
      <c r="AX71" s="115"/>
      <c r="AY71" s="115"/>
      <c r="AZ71" s="115"/>
      <c r="BA71" s="115"/>
      <c r="BB71" s="115"/>
      <c r="BC71" s="115"/>
      <c r="BD71" s="115"/>
      <c r="BE71" s="115"/>
      <c r="BF71" s="115"/>
      <c r="BG71" s="115"/>
      <c r="BH71" s="115"/>
      <c r="BI71" s="115"/>
      <c r="BJ71" s="115"/>
      <c r="BK71" s="115"/>
      <c r="BL71" s="115"/>
      <c r="BM71" s="115"/>
      <c r="BN71" s="115"/>
      <c r="BO71" s="115"/>
      <c r="BP71" s="115"/>
      <c r="BQ71" s="115"/>
      <c r="BR71" s="115"/>
      <c r="BS71" s="115"/>
      <c r="BT71" s="115"/>
      <c r="BU71" s="115"/>
      <c r="BV71" s="115"/>
      <c r="BW71" s="115"/>
      <c r="BX71" s="115"/>
      <c r="BY71" s="115"/>
      <c r="BZ71" s="115"/>
      <c r="CA71" s="115"/>
      <c r="CB71" s="115"/>
      <c r="CC71" s="115"/>
      <c r="CD71" s="115"/>
      <c r="CE71" s="115"/>
      <c r="CF71" s="115"/>
    </row>
    <row r="72" spans="1:84">
      <c r="A72" s="141">
        <f t="shared" si="1"/>
        <v>68</v>
      </c>
      <c r="B72" s="142">
        <f>IF('Prezenční listina'!F90=0,"",'Prezenční listina'!F90)</f>
        <v>79</v>
      </c>
      <c r="C72" s="104" t="str">
        <f>IF('Prezenční listina'!F90=0,"",'Prezenční listina'!B90)</f>
        <v>Vídeňský</v>
      </c>
      <c r="D72" s="104" t="str">
        <f>IF('Prezenční listina'!F90=0,"",'Prezenční listina'!C90)</f>
        <v>Jiří</v>
      </c>
      <c r="E72" s="105">
        <f>IF('Prezenční listina'!F90=0,"",'Prezenční listina'!D90)</f>
        <v>1947</v>
      </c>
      <c r="F72" s="105" t="str">
        <f>IF('Prezenční listina'!F90=0,"",'Prezenční listina'!E90)</f>
        <v>KD Moravské Budějovice</v>
      </c>
      <c r="G72" s="16" t="str">
        <f>IF('Prezenční listina'!F90=0,"",'Prezenční listina'!H90)</f>
        <v>D</v>
      </c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5"/>
      <c r="AG72" s="115"/>
      <c r="AH72" s="115"/>
      <c r="AI72" s="115"/>
      <c r="AJ72" s="115"/>
      <c r="AK72" s="115"/>
      <c r="AL72" s="115"/>
      <c r="AM72" s="115"/>
      <c r="AN72" s="115"/>
      <c r="AO72" s="115"/>
      <c r="AP72" s="115"/>
      <c r="AQ72" s="115"/>
      <c r="AR72" s="115"/>
      <c r="AS72" s="115"/>
      <c r="AT72" s="115"/>
      <c r="AU72" s="115"/>
      <c r="AV72" s="115"/>
      <c r="AW72" s="115"/>
      <c r="AX72" s="115"/>
      <c r="AY72" s="115"/>
      <c r="AZ72" s="115"/>
      <c r="BA72" s="115"/>
      <c r="BB72" s="115"/>
      <c r="BC72" s="115"/>
      <c r="BD72" s="115"/>
      <c r="BE72" s="115"/>
      <c r="BF72" s="115"/>
      <c r="BG72" s="115"/>
      <c r="BH72" s="115"/>
      <c r="BI72" s="115"/>
      <c r="BJ72" s="115"/>
      <c r="BK72" s="115"/>
      <c r="BL72" s="115"/>
      <c r="BM72" s="115"/>
      <c r="BN72" s="115"/>
      <c r="BO72" s="115"/>
      <c r="BP72" s="115"/>
      <c r="BQ72" s="115"/>
      <c r="BR72" s="115"/>
      <c r="BS72" s="115"/>
      <c r="BT72" s="115"/>
      <c r="BU72" s="115"/>
      <c r="BV72" s="115"/>
      <c r="BW72" s="115"/>
      <c r="BX72" s="115"/>
      <c r="BY72" s="115"/>
      <c r="BZ72" s="115"/>
      <c r="CA72" s="115"/>
      <c r="CB72" s="115"/>
      <c r="CC72" s="115"/>
      <c r="CD72" s="115"/>
      <c r="CE72" s="115"/>
      <c r="CF72" s="115"/>
    </row>
    <row r="73" spans="1:84">
      <c r="A73" s="141">
        <f t="shared" si="1"/>
        <v>69</v>
      </c>
      <c r="B73" s="142">
        <f>IF('Prezenční listina'!F45=0,"",'Prezenční listina'!F45)</f>
        <v>80</v>
      </c>
      <c r="C73" s="104" t="str">
        <f>IF('Prezenční listina'!F45=0,"",'Prezenční listina'!B45)</f>
        <v>Nekuža</v>
      </c>
      <c r="D73" s="104" t="str">
        <f>IF('Prezenční listina'!F45=0,"",'Prezenční listina'!C45)</f>
        <v>Jiří</v>
      </c>
      <c r="E73" s="105">
        <f>IF('Prezenční listina'!F45=0,"",'Prezenční listina'!D45)</f>
        <v>1951</v>
      </c>
      <c r="F73" s="105" t="str">
        <f>IF('Prezenční listina'!F45=0,"",'Prezenční listina'!E45)</f>
        <v>RUNNERS Zbýšov</v>
      </c>
      <c r="G73" s="16" t="str">
        <f>IF('Prezenční listina'!F45=0,"",'Prezenční listina'!H45)</f>
        <v>D</v>
      </c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5"/>
      <c r="AK73" s="115"/>
      <c r="AL73" s="115"/>
      <c r="AM73" s="115"/>
      <c r="AN73" s="115"/>
      <c r="AO73" s="115"/>
      <c r="AP73" s="115"/>
      <c r="AQ73" s="115"/>
      <c r="AR73" s="115"/>
      <c r="AS73" s="115"/>
      <c r="AT73" s="115"/>
      <c r="AU73" s="115"/>
      <c r="AV73" s="115"/>
      <c r="AW73" s="115"/>
      <c r="AX73" s="115"/>
      <c r="AY73" s="115"/>
      <c r="AZ73" s="115"/>
      <c r="BA73" s="115"/>
      <c r="BB73" s="115"/>
      <c r="BC73" s="115"/>
      <c r="BD73" s="115"/>
      <c r="BE73" s="115"/>
      <c r="BF73" s="115"/>
      <c r="BG73" s="115"/>
      <c r="BH73" s="115"/>
      <c r="BI73" s="115"/>
      <c r="BJ73" s="115"/>
      <c r="BK73" s="115"/>
      <c r="BL73" s="115"/>
      <c r="BM73" s="115"/>
      <c r="BN73" s="115"/>
      <c r="BO73" s="115"/>
      <c r="BP73" s="115"/>
      <c r="BQ73" s="115"/>
      <c r="BR73" s="115"/>
      <c r="BS73" s="115"/>
      <c r="BT73" s="115"/>
      <c r="BU73" s="115"/>
      <c r="BV73" s="115"/>
      <c r="BW73" s="115"/>
      <c r="BX73" s="115"/>
      <c r="BY73" s="115"/>
      <c r="BZ73" s="115"/>
      <c r="CA73" s="115"/>
      <c r="CB73" s="115"/>
      <c r="CC73" s="115"/>
      <c r="CD73" s="115"/>
      <c r="CE73" s="115"/>
      <c r="CF73" s="115"/>
    </row>
    <row r="74" spans="1:84">
      <c r="A74" s="141">
        <f>IF(C74="","",A73+1)</f>
        <v>70</v>
      </c>
      <c r="B74" s="142">
        <f>IF('Prezenční listina'!F17=0,"",'Prezenční listina'!F17)</f>
        <v>82</v>
      </c>
      <c r="C74" s="104" t="str">
        <f>IF('Prezenční listina'!F17=0,"",'Prezenční listina'!B17)</f>
        <v>Glier</v>
      </c>
      <c r="D74" s="104" t="str">
        <f>IF('Prezenční listina'!F17=0,"",'Prezenční listina'!C17)</f>
        <v>Michal</v>
      </c>
      <c r="E74" s="105">
        <f>IF('Prezenční listina'!F17=0,"",'Prezenční listina'!D17)</f>
        <v>1982</v>
      </c>
      <c r="F74" s="105" t="str">
        <f>IF('Prezenční listina'!F17=0,"",'Prezenční listina'!E17)</f>
        <v>Moravská Slávia Brno</v>
      </c>
      <c r="G74" s="16" t="str">
        <f>IF('Prezenční listina'!F17=0,"",'Prezenční listina'!H17)</f>
        <v>A</v>
      </c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15"/>
      <c r="Z74" s="115"/>
      <c r="AA74" s="115"/>
      <c r="AB74" s="115"/>
      <c r="AC74" s="115"/>
      <c r="AD74" s="115"/>
      <c r="AE74" s="115"/>
      <c r="AF74" s="115"/>
      <c r="AG74" s="115"/>
      <c r="AH74" s="115"/>
      <c r="AI74" s="115"/>
      <c r="AJ74" s="115"/>
      <c r="AK74" s="115"/>
      <c r="AL74" s="115"/>
      <c r="AM74" s="115"/>
      <c r="AN74" s="115"/>
      <c r="AO74" s="115"/>
      <c r="AP74" s="115"/>
      <c r="AQ74" s="115"/>
      <c r="AR74" s="115"/>
      <c r="AS74" s="115"/>
      <c r="AT74" s="115"/>
      <c r="AU74" s="115"/>
      <c r="AV74" s="115"/>
      <c r="AW74" s="115"/>
      <c r="AX74" s="115"/>
      <c r="AY74" s="115"/>
      <c r="AZ74" s="115"/>
      <c r="BA74" s="115"/>
      <c r="BB74" s="115"/>
      <c r="BC74" s="115"/>
      <c r="BD74" s="115"/>
      <c r="BE74" s="115"/>
      <c r="BF74" s="115"/>
      <c r="BG74" s="115"/>
      <c r="BH74" s="115"/>
      <c r="BI74" s="115"/>
      <c r="BJ74" s="115"/>
      <c r="BK74" s="115"/>
      <c r="BL74" s="115"/>
      <c r="BM74" s="115"/>
      <c r="BN74" s="115"/>
      <c r="BO74" s="115"/>
      <c r="BP74" s="115"/>
      <c r="BQ74" s="115"/>
      <c r="BR74" s="115"/>
      <c r="BS74" s="115"/>
      <c r="BT74" s="115"/>
      <c r="BU74" s="115"/>
      <c r="BV74" s="115"/>
      <c r="BW74" s="115"/>
      <c r="BX74" s="115"/>
      <c r="BY74" s="115"/>
      <c r="BZ74" s="115"/>
      <c r="CA74" s="115"/>
      <c r="CB74" s="115"/>
      <c r="CC74" s="115"/>
      <c r="CD74" s="115"/>
      <c r="CE74" s="115"/>
      <c r="CF74" s="115"/>
    </row>
    <row r="75" spans="1:84">
      <c r="A75" s="141">
        <f t="shared" si="1"/>
        <v>71</v>
      </c>
      <c r="B75" s="142">
        <f>IF('Prezenční listina'!F91=0,"",'Prezenční listina'!F91)</f>
        <v>83</v>
      </c>
      <c r="C75" s="104" t="str">
        <f>IF('Prezenční listina'!F91=0,"",'Prezenční listina'!B91)</f>
        <v>Holoubek</v>
      </c>
      <c r="D75" s="104" t="str">
        <f>IF('Prezenční listina'!F91=0,"",'Prezenční listina'!C91)</f>
        <v>Jindřich</v>
      </c>
      <c r="E75" s="105">
        <f>IF('Prezenční listina'!F91=0,"",'Prezenční listina'!D91)</f>
        <v>1968</v>
      </c>
      <c r="F75" s="105" t="str">
        <f>IF('Prezenční listina'!F91=0,"",'Prezenční listina'!E91)</f>
        <v>Brno</v>
      </c>
      <c r="G75" s="16" t="str">
        <f>IF('Prezenční listina'!F91=0,"",'Prezenční listina'!H91)</f>
        <v>B</v>
      </c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115"/>
      <c r="Z75" s="115"/>
      <c r="AA75" s="115"/>
      <c r="AB75" s="115"/>
      <c r="AC75" s="115"/>
      <c r="AD75" s="115"/>
      <c r="AE75" s="115"/>
      <c r="AF75" s="115"/>
      <c r="AG75" s="115"/>
      <c r="AH75" s="115"/>
      <c r="AI75" s="115"/>
      <c r="AJ75" s="115"/>
      <c r="AK75" s="115"/>
      <c r="AL75" s="115"/>
      <c r="AM75" s="115"/>
      <c r="AN75" s="115"/>
      <c r="AO75" s="115"/>
      <c r="AP75" s="115"/>
      <c r="AQ75" s="115"/>
      <c r="AR75" s="115"/>
      <c r="AS75" s="115"/>
      <c r="AT75" s="115"/>
      <c r="AU75" s="115"/>
      <c r="AV75" s="115"/>
      <c r="AW75" s="115"/>
      <c r="AX75" s="115"/>
      <c r="AY75" s="115"/>
      <c r="AZ75" s="115"/>
      <c r="BA75" s="115"/>
      <c r="BB75" s="115"/>
      <c r="BC75" s="115"/>
      <c r="BD75" s="115"/>
      <c r="BE75" s="115"/>
      <c r="BF75" s="115"/>
      <c r="BG75" s="115"/>
      <c r="BH75" s="115"/>
      <c r="BI75" s="115"/>
      <c r="BJ75" s="115"/>
      <c r="BK75" s="115"/>
      <c r="BL75" s="115"/>
      <c r="BM75" s="115"/>
      <c r="BN75" s="115"/>
      <c r="BO75" s="115"/>
      <c r="BP75" s="115"/>
      <c r="BQ75" s="115"/>
      <c r="BR75" s="115"/>
      <c r="BS75" s="115"/>
      <c r="BT75" s="115"/>
      <c r="BU75" s="115"/>
      <c r="BV75" s="115"/>
      <c r="BW75" s="115"/>
      <c r="BX75" s="115"/>
      <c r="BY75" s="115"/>
      <c r="BZ75" s="115"/>
      <c r="CA75" s="115"/>
      <c r="CB75" s="115"/>
      <c r="CC75" s="115"/>
      <c r="CD75" s="115"/>
      <c r="CE75" s="115"/>
      <c r="CF75" s="115"/>
    </row>
    <row r="76" spans="1:84">
      <c r="A76" s="141">
        <f t="shared" si="1"/>
        <v>72</v>
      </c>
      <c r="B76" s="142">
        <f>IF('Prezenční listina'!F92=0,"",'Prezenční listina'!F92)</f>
        <v>84</v>
      </c>
      <c r="C76" s="104" t="str">
        <f>IF('Prezenční listina'!F92=0,"",'Prezenční listina'!B92)</f>
        <v>Šilhan</v>
      </c>
      <c r="D76" s="104" t="str">
        <f>IF('Prezenční listina'!F92=0,"",'Prezenční listina'!C92)</f>
        <v>Vladimír</v>
      </c>
      <c r="E76" s="105">
        <f>IF('Prezenční listina'!F92=0,"",'Prezenční listina'!D92)</f>
        <v>1957</v>
      </c>
      <c r="F76" s="105" t="str">
        <f>IF('Prezenční listina'!F92=0,"",'Prezenční listina'!E92)</f>
        <v>Original Ježek Babice nad Svitavou</v>
      </c>
      <c r="G76" s="16" t="str">
        <f>IF('Prezenční listina'!F92=0,"",'Prezenční listina'!H92)</f>
        <v>C</v>
      </c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5"/>
      <c r="Z76" s="115"/>
      <c r="AA76" s="115"/>
      <c r="AB76" s="115"/>
      <c r="AC76" s="115"/>
      <c r="AD76" s="115"/>
      <c r="AE76" s="115"/>
      <c r="AF76" s="115"/>
      <c r="AG76" s="115"/>
      <c r="AH76" s="115"/>
      <c r="AI76" s="115"/>
      <c r="AJ76" s="115"/>
      <c r="AK76" s="115"/>
      <c r="AL76" s="115"/>
      <c r="AM76" s="115"/>
      <c r="AN76" s="115"/>
      <c r="AO76" s="115"/>
      <c r="AP76" s="115"/>
      <c r="AQ76" s="115"/>
      <c r="AR76" s="115"/>
      <c r="AS76" s="115"/>
      <c r="AT76" s="115"/>
      <c r="AU76" s="115"/>
      <c r="AV76" s="115"/>
      <c r="AW76" s="115"/>
      <c r="AX76" s="115"/>
      <c r="AY76" s="115"/>
      <c r="AZ76" s="115"/>
      <c r="BA76" s="115"/>
      <c r="BB76" s="115"/>
      <c r="BC76" s="115"/>
      <c r="BD76" s="115"/>
      <c r="BE76" s="115"/>
      <c r="BF76" s="115"/>
      <c r="BG76" s="115"/>
      <c r="BH76" s="115"/>
      <c r="BI76" s="115"/>
      <c r="BJ76" s="115"/>
      <c r="BK76" s="115"/>
      <c r="BL76" s="115"/>
      <c r="BM76" s="115"/>
      <c r="BN76" s="115"/>
      <c r="BO76" s="115"/>
      <c r="BP76" s="115"/>
      <c r="BQ76" s="115"/>
      <c r="BR76" s="115"/>
      <c r="BS76" s="115"/>
      <c r="BT76" s="115"/>
      <c r="BU76" s="115"/>
      <c r="BV76" s="115"/>
      <c r="BW76" s="115"/>
      <c r="BX76" s="115"/>
      <c r="BY76" s="115"/>
      <c r="BZ76" s="115"/>
      <c r="CA76" s="115"/>
      <c r="CB76" s="115"/>
      <c r="CC76" s="115"/>
      <c r="CD76" s="115"/>
      <c r="CE76" s="115"/>
      <c r="CF76" s="115"/>
    </row>
    <row r="77" spans="1:84">
      <c r="A77" s="141">
        <f t="shared" si="1"/>
        <v>73</v>
      </c>
      <c r="B77" s="142">
        <f>IF('Prezenční listina'!F26=0,"",'Prezenční listina'!F26)</f>
        <v>85</v>
      </c>
      <c r="C77" s="104" t="str">
        <f>IF('Prezenční listina'!F26=0,"",'Prezenční listina'!B26)</f>
        <v>Jaskulka</v>
      </c>
      <c r="D77" s="104" t="str">
        <f>IF('Prezenční listina'!F26=0,"",'Prezenční listina'!C26)</f>
        <v>Martin</v>
      </c>
      <c r="E77" s="105">
        <f>IF('Prezenční listina'!F26=0,"",'Prezenční listina'!D26)</f>
        <v>1968</v>
      </c>
      <c r="F77" s="105" t="str">
        <f>IF('Prezenční listina'!F26=0,"",'Prezenční listina'!E26)</f>
        <v>Kuřim</v>
      </c>
      <c r="G77" s="16" t="str">
        <f>IF('Prezenční listina'!F26=0,"",'Prezenční listina'!H26)</f>
        <v>B</v>
      </c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5"/>
      <c r="AG77" s="115"/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5"/>
      <c r="AV77" s="115"/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5"/>
      <c r="BK77" s="115"/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5"/>
      <c r="BZ77" s="115"/>
      <c r="CA77" s="115"/>
      <c r="CB77" s="115"/>
      <c r="CC77" s="115"/>
      <c r="CD77" s="115"/>
      <c r="CE77" s="115"/>
      <c r="CF77" s="115"/>
    </row>
    <row r="78" spans="1:84">
      <c r="A78" s="141">
        <f t="shared" si="1"/>
        <v>74</v>
      </c>
      <c r="B78" s="142">
        <f>IF('Prezenční listina'!F37=0,"",'Prezenční listina'!F37)</f>
        <v>86</v>
      </c>
      <c r="C78" s="104" t="str">
        <f>IF('Prezenční listina'!F37=0,"",'Prezenční listina'!B37)</f>
        <v>Kosmák</v>
      </c>
      <c r="D78" s="104" t="str">
        <f>IF('Prezenční listina'!F37=0,"",'Prezenční listina'!C37)</f>
        <v>Václav</v>
      </c>
      <c r="E78" s="105">
        <f>IF('Prezenční listina'!F37=0,"",'Prezenční listina'!D37)</f>
        <v>1983</v>
      </c>
      <c r="F78" s="105" t="str">
        <f>IF('Prezenční listina'!F37=0,"",'Prezenční listina'!E37)</f>
        <v>Brno</v>
      </c>
      <c r="G78" s="16" t="str">
        <f>IF('Prezenční listina'!F37=0,"",'Prezenční listina'!H37)</f>
        <v>A</v>
      </c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5"/>
      <c r="AG78" s="115"/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5"/>
      <c r="AV78" s="115"/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5"/>
      <c r="BK78" s="115"/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5"/>
      <c r="BZ78" s="115"/>
      <c r="CA78" s="115"/>
      <c r="CB78" s="115"/>
      <c r="CC78" s="115"/>
      <c r="CD78" s="115"/>
      <c r="CE78" s="115"/>
      <c r="CF78" s="115"/>
    </row>
    <row r="79" spans="1:84">
      <c r="A79" s="141">
        <f t="shared" si="1"/>
        <v>75</v>
      </c>
      <c r="B79" s="142">
        <f>IF('Prezenční listina'!F14=0,"",'Prezenční listina'!F14)</f>
        <v>87</v>
      </c>
      <c r="C79" s="104" t="str">
        <f>IF('Prezenční listina'!F14=0,"",'Prezenční listina'!B14)</f>
        <v>Dýrová Macháčková</v>
      </c>
      <c r="D79" s="104" t="str">
        <f>IF('Prezenční listina'!F14=0,"",'Prezenční listina'!C14)</f>
        <v>Šárka</v>
      </c>
      <c r="E79" s="105">
        <f>IF('Prezenční listina'!F14=0,"",'Prezenční listina'!D14)</f>
        <v>1983</v>
      </c>
      <c r="F79" s="105" t="str">
        <f>IF('Prezenční listina'!F14=0,"",'Prezenční listina'!E14)</f>
        <v>Mizunoteam Brno</v>
      </c>
      <c r="G79" s="16" t="str">
        <f>IF('Prezenční listina'!F14=0,"",'Prezenční listina'!H14)</f>
        <v>F</v>
      </c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  <c r="AC79" s="115"/>
      <c r="AD79" s="115"/>
      <c r="AE79" s="115"/>
      <c r="AF79" s="115"/>
      <c r="AG79" s="115"/>
      <c r="AH79" s="115"/>
      <c r="AI79" s="115"/>
      <c r="AJ79" s="115"/>
      <c r="AK79" s="115"/>
      <c r="AL79" s="115"/>
      <c r="AM79" s="115"/>
      <c r="AN79" s="115"/>
      <c r="AO79" s="115"/>
      <c r="AP79" s="115"/>
      <c r="AQ79" s="115"/>
      <c r="AR79" s="115"/>
      <c r="AS79" s="115"/>
      <c r="AT79" s="115"/>
      <c r="AU79" s="115"/>
      <c r="AV79" s="115"/>
      <c r="AW79" s="115"/>
      <c r="AX79" s="115"/>
      <c r="AY79" s="115"/>
      <c r="AZ79" s="115"/>
      <c r="BA79" s="115"/>
      <c r="BB79" s="115"/>
      <c r="BC79" s="115"/>
      <c r="BD79" s="115"/>
      <c r="BE79" s="115"/>
      <c r="BF79" s="115"/>
      <c r="BG79" s="115"/>
      <c r="BH79" s="115"/>
      <c r="BI79" s="115"/>
      <c r="BJ79" s="115"/>
      <c r="BK79" s="115"/>
      <c r="BL79" s="115"/>
      <c r="BM79" s="115"/>
      <c r="BN79" s="115"/>
      <c r="BO79" s="115"/>
      <c r="BP79" s="115"/>
      <c r="BQ79" s="115"/>
      <c r="BR79" s="115"/>
      <c r="BS79" s="115"/>
      <c r="BT79" s="115"/>
      <c r="BU79" s="115"/>
      <c r="BV79" s="115"/>
      <c r="BW79" s="115"/>
      <c r="BX79" s="115"/>
      <c r="BY79" s="115"/>
      <c r="BZ79" s="115"/>
      <c r="CA79" s="115"/>
      <c r="CB79" s="115"/>
      <c r="CC79" s="115"/>
      <c r="CD79" s="115"/>
      <c r="CE79" s="115"/>
      <c r="CF79" s="115"/>
    </row>
    <row r="80" spans="1:84">
      <c r="A80" s="141">
        <f t="shared" si="1"/>
        <v>76</v>
      </c>
      <c r="B80" s="142">
        <f>IF('Prezenční listina'!F32=0,"",'Prezenční listina'!F32)</f>
        <v>89</v>
      </c>
      <c r="C80" s="104" t="str">
        <f>IF('Prezenční listina'!F32=0,"",'Prezenční listina'!B32)</f>
        <v>Kohoutek</v>
      </c>
      <c r="D80" s="104" t="str">
        <f>IF('Prezenční listina'!F32=0,"",'Prezenční listina'!C32)</f>
        <v>Jaromír</v>
      </c>
      <c r="E80" s="105">
        <f>IF('Prezenční listina'!F32=0,"",'Prezenční listina'!D32)</f>
        <v>1955</v>
      </c>
      <c r="F80" s="105" t="str">
        <f>IF('Prezenční listina'!F32=0,"",'Prezenční listina'!E32)</f>
        <v>Brno</v>
      </c>
      <c r="G80" s="16" t="str">
        <f>IF('Prezenční listina'!F32=0,"",'Prezenční listina'!H32)</f>
        <v>D</v>
      </c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5"/>
      <c r="Z80" s="115"/>
      <c r="AA80" s="115"/>
      <c r="AB80" s="115"/>
      <c r="AC80" s="115"/>
      <c r="AD80" s="115"/>
      <c r="AE80" s="115"/>
      <c r="AF80" s="115"/>
      <c r="AG80" s="115"/>
      <c r="AH80" s="115"/>
      <c r="AI80" s="115"/>
      <c r="AJ80" s="115"/>
      <c r="AK80" s="115"/>
      <c r="AL80" s="115"/>
      <c r="AM80" s="115"/>
      <c r="AN80" s="115"/>
      <c r="AO80" s="115"/>
      <c r="AP80" s="115"/>
      <c r="AQ80" s="115"/>
      <c r="AR80" s="115"/>
      <c r="AS80" s="115"/>
      <c r="AT80" s="115"/>
      <c r="AU80" s="115"/>
      <c r="AV80" s="115"/>
      <c r="AW80" s="115"/>
      <c r="AX80" s="115"/>
      <c r="AY80" s="115"/>
      <c r="AZ80" s="115"/>
      <c r="BA80" s="115"/>
      <c r="BB80" s="115"/>
      <c r="BC80" s="115"/>
      <c r="BD80" s="115"/>
      <c r="BE80" s="115"/>
      <c r="BF80" s="115"/>
      <c r="BG80" s="115"/>
      <c r="BH80" s="115"/>
      <c r="BI80" s="115"/>
      <c r="BJ80" s="115"/>
      <c r="BK80" s="115"/>
      <c r="BL80" s="115"/>
      <c r="BM80" s="115"/>
      <c r="BN80" s="115"/>
      <c r="BO80" s="115"/>
      <c r="BP80" s="115"/>
      <c r="BQ80" s="115"/>
      <c r="BR80" s="115"/>
      <c r="BS80" s="115"/>
      <c r="BT80" s="115"/>
      <c r="BU80" s="115"/>
      <c r="BV80" s="115"/>
      <c r="BW80" s="115"/>
      <c r="BX80" s="115"/>
      <c r="BY80" s="115"/>
      <c r="BZ80" s="115"/>
      <c r="CA80" s="115"/>
      <c r="CB80" s="115"/>
      <c r="CC80" s="115"/>
      <c r="CD80" s="115"/>
      <c r="CE80" s="115"/>
      <c r="CF80" s="115"/>
    </row>
    <row r="81" spans="1:84">
      <c r="A81" s="141">
        <f t="shared" si="1"/>
        <v>77</v>
      </c>
      <c r="B81" s="142">
        <f>IF('Prezenční listina'!F93=0,"",'Prezenční listina'!F93)</f>
        <v>90</v>
      </c>
      <c r="C81" s="104" t="str">
        <f>IF('Prezenční listina'!F93=0,"",'Prezenční listina'!B93)</f>
        <v>Ježová</v>
      </c>
      <c r="D81" s="104" t="str">
        <f>IF('Prezenční listina'!F93=0,"",'Prezenční listina'!C93)</f>
        <v>Martina</v>
      </c>
      <c r="E81" s="105">
        <f>IF('Prezenční listina'!F93=0,"",'Prezenční listina'!D93)</f>
        <v>1975</v>
      </c>
      <c r="F81" s="105" t="str">
        <f>IF('Prezenční listina'!F93=0,"",'Prezenční listina'!E93)</f>
        <v>Brno</v>
      </c>
      <c r="G81" s="16" t="str">
        <f>IF('Prezenční listina'!F93=0,"",'Prezenční listina'!H93)</f>
        <v>G</v>
      </c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5"/>
      <c r="AF81" s="115"/>
      <c r="AG81" s="115"/>
      <c r="AH81" s="115"/>
      <c r="AI81" s="115"/>
      <c r="AJ81" s="115"/>
      <c r="AK81" s="115"/>
      <c r="AL81" s="115"/>
      <c r="AM81" s="115"/>
      <c r="AN81" s="115"/>
      <c r="AO81" s="115"/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  <c r="BH81" s="115"/>
      <c r="BI81" s="115"/>
      <c r="BJ81" s="115"/>
      <c r="BK81" s="115"/>
      <c r="BL81" s="115"/>
      <c r="BM81" s="115"/>
      <c r="BN81" s="115"/>
      <c r="BO81" s="115"/>
      <c r="BP81" s="115"/>
      <c r="BQ81" s="115"/>
      <c r="BR81" s="115"/>
      <c r="BS81" s="115"/>
      <c r="BT81" s="115"/>
      <c r="BU81" s="115"/>
      <c r="BV81" s="115"/>
      <c r="BW81" s="115"/>
      <c r="BX81" s="115"/>
      <c r="BY81" s="115"/>
      <c r="BZ81" s="115"/>
      <c r="CA81" s="115"/>
      <c r="CB81" s="115"/>
      <c r="CC81" s="115"/>
      <c r="CD81" s="115"/>
      <c r="CE81" s="115"/>
      <c r="CF81" s="115"/>
    </row>
    <row r="82" spans="1:84">
      <c r="A82" s="141">
        <f t="shared" si="1"/>
        <v>78</v>
      </c>
      <c r="B82" s="142">
        <f>IF('Prezenční listina'!F94=0,"",'Prezenční listina'!F94)</f>
        <v>91</v>
      </c>
      <c r="C82" s="104" t="str">
        <f>IF('Prezenční listina'!F94=0,"",'Prezenční listina'!B94)</f>
        <v>Poneš</v>
      </c>
      <c r="D82" s="104" t="str">
        <f>IF('Prezenční listina'!F94=0,"",'Prezenční listina'!C94)</f>
        <v>Pavel</v>
      </c>
      <c r="E82" s="105">
        <f>IF('Prezenční listina'!F94=0,"",'Prezenční listina'!D94)</f>
        <v>1978</v>
      </c>
      <c r="F82" s="105" t="str">
        <f>IF('Prezenční listina'!F94=0,"",'Prezenční listina'!E94)</f>
        <v>TK SOKOLI Brno</v>
      </c>
      <c r="G82" s="16" t="str">
        <f>IF('Prezenční listina'!F94=0,"",'Prezenční listina'!H94)</f>
        <v>A</v>
      </c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D82" s="115"/>
      <c r="AE82" s="115"/>
      <c r="AF82" s="115"/>
      <c r="AG82" s="115"/>
      <c r="AH82" s="115"/>
      <c r="AI82" s="115"/>
      <c r="AJ82" s="115"/>
      <c r="AK82" s="115"/>
      <c r="AL82" s="115"/>
      <c r="AM82" s="115"/>
      <c r="AN82" s="115"/>
      <c r="AO82" s="115"/>
      <c r="AP82" s="115"/>
      <c r="AQ82" s="115"/>
      <c r="AR82" s="115"/>
      <c r="AS82" s="115"/>
      <c r="AT82" s="115"/>
      <c r="AU82" s="115"/>
      <c r="AV82" s="115"/>
      <c r="AW82" s="115"/>
      <c r="AX82" s="115"/>
      <c r="AY82" s="115"/>
      <c r="AZ82" s="115"/>
      <c r="BA82" s="115"/>
      <c r="BB82" s="115"/>
      <c r="BC82" s="115"/>
      <c r="BD82" s="115"/>
      <c r="BE82" s="115"/>
      <c r="BF82" s="115"/>
      <c r="BG82" s="115"/>
      <c r="BH82" s="115"/>
      <c r="BI82" s="115"/>
      <c r="BJ82" s="115"/>
      <c r="BK82" s="115"/>
      <c r="BL82" s="115"/>
      <c r="BM82" s="115"/>
      <c r="BN82" s="115"/>
      <c r="BO82" s="115"/>
      <c r="BP82" s="115"/>
      <c r="BQ82" s="115"/>
      <c r="BR82" s="115"/>
      <c r="BS82" s="115"/>
      <c r="BT82" s="115"/>
      <c r="BU82" s="115"/>
      <c r="BV82" s="115"/>
      <c r="BW82" s="115"/>
      <c r="BX82" s="115"/>
      <c r="BY82" s="115"/>
      <c r="BZ82" s="115"/>
      <c r="CA82" s="115"/>
      <c r="CB82" s="115"/>
      <c r="CC82" s="115"/>
      <c r="CD82" s="115"/>
      <c r="CE82" s="115"/>
      <c r="CF82" s="115"/>
    </row>
    <row r="83" spans="1:84">
      <c r="A83" s="141">
        <f t="shared" si="1"/>
        <v>79</v>
      </c>
      <c r="B83" s="142">
        <f>IF('Prezenční listina'!F54=0,"",'Prezenční listina'!F54)</f>
        <v>92</v>
      </c>
      <c r="C83" s="104" t="str">
        <f>IF('Prezenční listina'!F54=0,"",'Prezenční listina'!B54)</f>
        <v>Řezníček</v>
      </c>
      <c r="D83" s="104" t="str">
        <f>IF('Prezenční listina'!F54=0,"",'Prezenční listina'!C54)</f>
        <v>Petr</v>
      </c>
      <c r="E83" s="105">
        <f>IF('Prezenční listina'!F54=0,"",'Prezenční listina'!D54)</f>
        <v>1973</v>
      </c>
      <c r="F83" s="105" t="str">
        <f>IF('Prezenční listina'!F54=0,"",'Prezenční listina'!E54)</f>
        <v>Polnička</v>
      </c>
      <c r="G83" s="16" t="str">
        <f>IF('Prezenční listina'!F54=0,"",'Prezenční listina'!H54)</f>
        <v>B</v>
      </c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115"/>
      <c r="X83" s="115"/>
      <c r="Y83" s="115"/>
      <c r="Z83" s="115"/>
      <c r="AA83" s="115"/>
      <c r="AB83" s="115"/>
      <c r="AC83" s="115"/>
      <c r="AD83" s="115"/>
      <c r="AE83" s="115"/>
      <c r="AF83" s="115"/>
      <c r="AG83" s="115"/>
      <c r="AH83" s="115"/>
      <c r="AI83" s="115"/>
      <c r="AJ83" s="115"/>
      <c r="AK83" s="115"/>
      <c r="AL83" s="115"/>
      <c r="AM83" s="115"/>
      <c r="AN83" s="115"/>
      <c r="AO83" s="115"/>
      <c r="AP83" s="115"/>
      <c r="AQ83" s="115"/>
      <c r="AR83" s="115"/>
      <c r="AS83" s="115"/>
      <c r="AT83" s="115"/>
      <c r="AU83" s="115"/>
      <c r="AV83" s="115"/>
      <c r="AW83" s="115"/>
      <c r="AX83" s="115"/>
      <c r="AY83" s="115"/>
      <c r="AZ83" s="115"/>
      <c r="BA83" s="115"/>
      <c r="BB83" s="115"/>
      <c r="BC83" s="115"/>
      <c r="BD83" s="115"/>
      <c r="BE83" s="115"/>
      <c r="BF83" s="115"/>
      <c r="BG83" s="115"/>
      <c r="BH83" s="115"/>
      <c r="BI83" s="115"/>
      <c r="BJ83" s="115"/>
      <c r="BK83" s="115"/>
      <c r="BL83" s="115"/>
      <c r="BM83" s="115"/>
      <c r="BN83" s="115"/>
      <c r="BO83" s="115"/>
      <c r="BP83" s="115"/>
      <c r="BQ83" s="115"/>
      <c r="BR83" s="115"/>
      <c r="BS83" s="115"/>
      <c r="BT83" s="115"/>
      <c r="BU83" s="115"/>
      <c r="BV83" s="115"/>
      <c r="BW83" s="115"/>
      <c r="BX83" s="115"/>
      <c r="BY83" s="115"/>
      <c r="BZ83" s="115"/>
      <c r="CA83" s="115"/>
      <c r="CB83" s="115"/>
      <c r="CC83" s="115"/>
      <c r="CD83" s="115"/>
      <c r="CE83" s="115"/>
      <c r="CF83" s="115"/>
    </row>
    <row r="84" spans="1:84">
      <c r="A84" s="141">
        <f t="shared" si="1"/>
        <v>80</v>
      </c>
      <c r="B84" s="142">
        <f>IF('Prezenční listina'!F95=0,"",'Prezenční listina'!F95)</f>
        <v>93</v>
      </c>
      <c r="C84" s="104" t="str">
        <f>IF('Prezenční listina'!F95=0,"",'Prezenční listina'!B95)</f>
        <v>Havlíček</v>
      </c>
      <c r="D84" s="104" t="str">
        <f>IF('Prezenční listina'!F95=0,"",'Prezenční listina'!C95)</f>
        <v>Ivo</v>
      </c>
      <c r="E84" s="105">
        <f>IF('Prezenční listina'!F95=0,"",'Prezenční listina'!D95)</f>
        <v>1966</v>
      </c>
      <c r="F84" s="105" t="str">
        <f>IF('Prezenční listina'!F95=0,"",'Prezenční listina'!E95)</f>
        <v>Lánov - Krkonoše</v>
      </c>
      <c r="G84" s="16" t="str">
        <f>IF('Prezenční listina'!F95=0,"",'Prezenční listina'!H95)</f>
        <v>B</v>
      </c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  <c r="AD84" s="115"/>
      <c r="AE84" s="115"/>
      <c r="AF84" s="115"/>
      <c r="AG84" s="115"/>
      <c r="AH84" s="115"/>
      <c r="AI84" s="115"/>
      <c r="AJ84" s="115"/>
      <c r="AK84" s="115"/>
      <c r="AL84" s="115"/>
      <c r="AM84" s="115"/>
      <c r="AN84" s="115"/>
      <c r="AO84" s="115"/>
      <c r="AP84" s="115"/>
      <c r="AQ84" s="115"/>
      <c r="AR84" s="115"/>
      <c r="AS84" s="115"/>
      <c r="AT84" s="115"/>
      <c r="AU84" s="115"/>
      <c r="AV84" s="115"/>
      <c r="AW84" s="115"/>
      <c r="AX84" s="115"/>
      <c r="AY84" s="115"/>
      <c r="AZ84" s="115"/>
      <c r="BA84" s="115"/>
      <c r="BB84" s="115"/>
      <c r="BC84" s="115"/>
      <c r="BD84" s="115"/>
      <c r="BE84" s="115"/>
      <c r="BF84" s="115"/>
      <c r="BG84" s="115"/>
      <c r="BH84" s="115"/>
      <c r="BI84" s="115"/>
      <c r="BJ84" s="115"/>
      <c r="BK84" s="115"/>
      <c r="BL84" s="115"/>
      <c r="BM84" s="115"/>
      <c r="BN84" s="115"/>
      <c r="BO84" s="115"/>
      <c r="BP84" s="115"/>
      <c r="BQ84" s="115"/>
      <c r="BR84" s="115"/>
      <c r="BS84" s="115"/>
      <c r="BT84" s="115"/>
      <c r="BU84" s="115"/>
      <c r="BV84" s="115"/>
      <c r="BW84" s="115"/>
      <c r="BX84" s="115"/>
      <c r="BY84" s="115"/>
      <c r="BZ84" s="115"/>
      <c r="CA84" s="115"/>
      <c r="CB84" s="115"/>
      <c r="CC84" s="115"/>
      <c r="CD84" s="115"/>
      <c r="CE84" s="115"/>
      <c r="CF84" s="115"/>
    </row>
    <row r="85" spans="1:84">
      <c r="A85" s="141">
        <f t="shared" si="1"/>
        <v>81</v>
      </c>
      <c r="B85" s="142">
        <f>IF('Prezenční listina'!F96=0,"",'Prezenční listina'!F96)</f>
        <v>94</v>
      </c>
      <c r="C85" s="104" t="str">
        <f>IF('Prezenční listina'!F96=0,"",'Prezenční listina'!B96)</f>
        <v>Benc</v>
      </c>
      <c r="D85" s="104" t="str">
        <f>IF('Prezenční listina'!F96=0,"",'Prezenční listina'!C96)</f>
        <v>Karel</v>
      </c>
      <c r="E85" s="105">
        <f>IF('Prezenční listina'!F96=0,"",'Prezenční listina'!D96)</f>
        <v>1975</v>
      </c>
      <c r="F85" s="105" t="str">
        <f>IF('Prezenční listina'!F96=0,"",'Prezenční listina'!E96)</f>
        <v>Pivonice</v>
      </c>
      <c r="G85" s="16" t="str">
        <f>IF('Prezenční listina'!F96=0,"",'Prezenční listina'!H96)</f>
        <v>B</v>
      </c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  <c r="Z85" s="115"/>
      <c r="AA85" s="115"/>
      <c r="AB85" s="115"/>
      <c r="AC85" s="115"/>
      <c r="AD85" s="115"/>
      <c r="AE85" s="115"/>
      <c r="AF85" s="115"/>
      <c r="AG85" s="115"/>
      <c r="AH85" s="115"/>
      <c r="AI85" s="115"/>
      <c r="AJ85" s="115"/>
      <c r="AK85" s="115"/>
      <c r="AL85" s="115"/>
      <c r="AM85" s="115"/>
      <c r="AN85" s="115"/>
      <c r="AO85" s="115"/>
      <c r="AP85" s="115"/>
      <c r="AQ85" s="115"/>
      <c r="AR85" s="115"/>
      <c r="AS85" s="115"/>
      <c r="AT85" s="115"/>
      <c r="AU85" s="115"/>
      <c r="AV85" s="115"/>
      <c r="AW85" s="115"/>
      <c r="AX85" s="115"/>
      <c r="AY85" s="115"/>
      <c r="AZ85" s="115"/>
      <c r="BA85" s="115"/>
      <c r="BB85" s="115"/>
      <c r="BC85" s="115"/>
      <c r="BD85" s="115"/>
      <c r="BE85" s="115"/>
      <c r="BF85" s="115"/>
      <c r="BG85" s="115"/>
      <c r="BH85" s="115"/>
      <c r="BI85" s="115"/>
      <c r="BJ85" s="115"/>
      <c r="BK85" s="115"/>
      <c r="BL85" s="115"/>
      <c r="BM85" s="115"/>
      <c r="BN85" s="115"/>
      <c r="BO85" s="115"/>
      <c r="BP85" s="115"/>
      <c r="BQ85" s="115"/>
      <c r="BR85" s="115"/>
      <c r="BS85" s="115"/>
      <c r="BT85" s="115"/>
      <c r="BU85" s="115"/>
      <c r="BV85" s="115"/>
      <c r="BW85" s="115"/>
      <c r="BX85" s="115"/>
      <c r="BY85" s="115"/>
      <c r="BZ85" s="115"/>
      <c r="CA85" s="115"/>
      <c r="CB85" s="115"/>
      <c r="CC85" s="115"/>
      <c r="CD85" s="115"/>
      <c r="CE85" s="115"/>
      <c r="CF85" s="115"/>
    </row>
    <row r="86" spans="1:84">
      <c r="A86" s="141">
        <f t="shared" si="1"/>
        <v>82</v>
      </c>
      <c r="B86" s="142">
        <f>IF('Prezenční listina'!F40=0,"",'Prezenční listina'!F40)</f>
        <v>95</v>
      </c>
      <c r="C86" s="104" t="str">
        <f>IF('Prezenční listina'!F40=0,"",'Prezenční listina'!B40)</f>
        <v>Kratochvíl</v>
      </c>
      <c r="D86" s="104" t="str">
        <f>IF('Prezenční listina'!F40=0,"",'Prezenční listina'!C40)</f>
        <v>Jaroslav</v>
      </c>
      <c r="E86" s="105">
        <f>IF('Prezenční listina'!F40=0,"",'Prezenční listina'!D40)</f>
        <v>1977</v>
      </c>
      <c r="F86" s="105" t="str">
        <f>IF('Prezenční listina'!F40=0,"",'Prezenční listina'!E40)</f>
        <v>SDH Hluboké</v>
      </c>
      <c r="G86" s="16" t="str">
        <f>IF('Prezenční listina'!F40=0,"",'Prezenční listina'!H40)</f>
        <v>A</v>
      </c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115"/>
      <c r="X86" s="115"/>
      <c r="Y86" s="115"/>
      <c r="Z86" s="115"/>
      <c r="AA86" s="115"/>
      <c r="AB86" s="115"/>
      <c r="AC86" s="115"/>
      <c r="AD86" s="115"/>
      <c r="AE86" s="115"/>
      <c r="AF86" s="115"/>
      <c r="AG86" s="115"/>
      <c r="AH86" s="115"/>
      <c r="AI86" s="115"/>
      <c r="AJ86" s="115"/>
      <c r="AK86" s="115"/>
      <c r="AL86" s="115"/>
      <c r="AM86" s="115"/>
      <c r="AN86" s="115"/>
      <c r="AO86" s="115"/>
      <c r="AP86" s="115"/>
      <c r="AQ86" s="115"/>
      <c r="AR86" s="115"/>
      <c r="AS86" s="115"/>
      <c r="AT86" s="115"/>
      <c r="AU86" s="115"/>
      <c r="AV86" s="115"/>
      <c r="AW86" s="115"/>
      <c r="AX86" s="115"/>
      <c r="AY86" s="115"/>
      <c r="AZ86" s="115"/>
      <c r="BA86" s="115"/>
      <c r="BB86" s="115"/>
      <c r="BC86" s="115"/>
      <c r="BD86" s="115"/>
      <c r="BE86" s="115"/>
      <c r="BF86" s="115"/>
      <c r="BG86" s="115"/>
      <c r="BH86" s="115"/>
      <c r="BI86" s="115"/>
      <c r="BJ86" s="115"/>
      <c r="BK86" s="115"/>
      <c r="BL86" s="115"/>
      <c r="BM86" s="115"/>
      <c r="BN86" s="115"/>
      <c r="BO86" s="115"/>
      <c r="BP86" s="115"/>
      <c r="BQ86" s="115"/>
      <c r="BR86" s="115"/>
      <c r="BS86" s="115"/>
      <c r="BT86" s="115"/>
      <c r="BU86" s="115"/>
      <c r="BV86" s="115"/>
      <c r="BW86" s="115"/>
      <c r="BX86" s="115"/>
      <c r="BY86" s="115"/>
      <c r="BZ86" s="115"/>
      <c r="CA86" s="115"/>
      <c r="CB86" s="115"/>
      <c r="CC86" s="115"/>
      <c r="CD86" s="115"/>
      <c r="CE86" s="115"/>
      <c r="CF86" s="115"/>
    </row>
    <row r="87" spans="1:84">
      <c r="A87" s="141">
        <f t="shared" si="1"/>
        <v>83</v>
      </c>
      <c r="B87" s="142">
        <f>IF('Prezenční listina'!F19=0,"",'Prezenční listina'!F19)</f>
        <v>96</v>
      </c>
      <c r="C87" s="104" t="str">
        <f>IF('Prezenční listina'!F19=0,"",'Prezenční listina'!B19)</f>
        <v>Hladký</v>
      </c>
      <c r="D87" s="104" t="str">
        <f>IF('Prezenční listina'!F19=0,"",'Prezenční listina'!C19)</f>
        <v>Jiří</v>
      </c>
      <c r="E87" s="105">
        <f>IF('Prezenční listina'!F19=0,"",'Prezenční listina'!D19)</f>
        <v>1975</v>
      </c>
      <c r="F87" s="105" t="str">
        <f>IF('Prezenční listina'!F19=0,"",'Prezenční listina'!E19)</f>
        <v>Brno - Nový Lískovec</v>
      </c>
      <c r="G87" s="16" t="str">
        <f>IF('Prezenční listina'!F19=0,"",'Prezenční listina'!H19)</f>
        <v>B</v>
      </c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5"/>
      <c r="W87" s="115"/>
      <c r="X87" s="115"/>
      <c r="Y87" s="115"/>
      <c r="Z87" s="115"/>
      <c r="AA87" s="115"/>
      <c r="AB87" s="115"/>
      <c r="AC87" s="115"/>
      <c r="AD87" s="115"/>
      <c r="AE87" s="115"/>
      <c r="AF87" s="115"/>
      <c r="AG87" s="115"/>
      <c r="AH87" s="115"/>
      <c r="AI87" s="115"/>
      <c r="AJ87" s="115"/>
      <c r="AK87" s="115"/>
      <c r="AL87" s="115"/>
      <c r="AM87" s="115"/>
      <c r="AN87" s="115"/>
      <c r="AO87" s="115"/>
      <c r="AP87" s="115"/>
      <c r="AQ87" s="115"/>
      <c r="AR87" s="115"/>
      <c r="AS87" s="115"/>
      <c r="AT87" s="115"/>
      <c r="AU87" s="115"/>
      <c r="AV87" s="115"/>
      <c r="AW87" s="115"/>
      <c r="AX87" s="115"/>
      <c r="AY87" s="115"/>
      <c r="AZ87" s="115"/>
      <c r="BA87" s="115"/>
      <c r="BB87" s="115"/>
      <c r="BC87" s="115"/>
      <c r="BD87" s="115"/>
      <c r="BE87" s="115"/>
      <c r="BF87" s="115"/>
      <c r="BG87" s="115"/>
      <c r="BH87" s="115"/>
      <c r="BI87" s="115"/>
      <c r="BJ87" s="115"/>
      <c r="BK87" s="115"/>
      <c r="BL87" s="115"/>
      <c r="BM87" s="115"/>
      <c r="BN87" s="115"/>
      <c r="BO87" s="115"/>
      <c r="BP87" s="115"/>
      <c r="BQ87" s="115"/>
      <c r="BR87" s="115"/>
      <c r="BS87" s="115"/>
      <c r="BT87" s="115"/>
      <c r="BU87" s="115"/>
      <c r="BV87" s="115"/>
      <c r="BW87" s="115"/>
      <c r="BX87" s="115"/>
      <c r="BY87" s="115"/>
      <c r="BZ87" s="115"/>
      <c r="CA87" s="115"/>
      <c r="CB87" s="115"/>
      <c r="CC87" s="115"/>
      <c r="CD87" s="115"/>
      <c r="CE87" s="115"/>
      <c r="CF87" s="115"/>
    </row>
    <row r="88" spans="1:84">
      <c r="A88" s="141">
        <f t="shared" si="1"/>
        <v>84</v>
      </c>
      <c r="B88" s="142">
        <f>IF('Prezenční listina'!F97=0,"",'Prezenční listina'!F97)</f>
        <v>97</v>
      </c>
      <c r="C88" s="104" t="str">
        <f>IF('Prezenční listina'!F97=0,"",'Prezenční listina'!B97)</f>
        <v>Tonarová</v>
      </c>
      <c r="D88" s="104" t="str">
        <f>IF('Prezenční listina'!F97=0,"",'Prezenční listina'!C97)</f>
        <v>Miroslava</v>
      </c>
      <c r="E88" s="105">
        <f>IF('Prezenční listina'!F97=0,"",'Prezenční listina'!D97)</f>
        <v>1976</v>
      </c>
      <c r="F88" s="105" t="str">
        <f>IF('Prezenční listina'!F97=0,"",'Prezenční listina'!E97)</f>
        <v>Bory</v>
      </c>
      <c r="G88" s="16" t="str">
        <f>IF('Prezenční listina'!F97=0,"",'Prezenční listina'!H97)</f>
        <v>G</v>
      </c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115"/>
      <c r="X88" s="115"/>
      <c r="Y88" s="115"/>
      <c r="Z88" s="115"/>
      <c r="AA88" s="115"/>
      <c r="AB88" s="115"/>
      <c r="AC88" s="115"/>
      <c r="AD88" s="115"/>
      <c r="AE88" s="115"/>
      <c r="AF88" s="115"/>
      <c r="AG88" s="115"/>
      <c r="AH88" s="115"/>
      <c r="AI88" s="115"/>
      <c r="AJ88" s="115"/>
      <c r="AK88" s="115"/>
      <c r="AL88" s="115"/>
      <c r="AM88" s="115"/>
      <c r="AN88" s="115"/>
      <c r="AO88" s="115"/>
      <c r="AP88" s="115"/>
      <c r="AQ88" s="115"/>
      <c r="AR88" s="115"/>
      <c r="AS88" s="115"/>
      <c r="AT88" s="115"/>
      <c r="AU88" s="115"/>
      <c r="AV88" s="115"/>
      <c r="AW88" s="115"/>
      <c r="AX88" s="115"/>
      <c r="AY88" s="115"/>
      <c r="AZ88" s="115"/>
      <c r="BA88" s="115"/>
      <c r="BB88" s="115"/>
      <c r="BC88" s="115"/>
      <c r="BD88" s="115"/>
      <c r="BE88" s="115"/>
      <c r="BF88" s="115"/>
      <c r="BG88" s="115"/>
      <c r="BH88" s="115"/>
      <c r="BI88" s="115"/>
      <c r="BJ88" s="115"/>
      <c r="BK88" s="115"/>
      <c r="BL88" s="115"/>
      <c r="BM88" s="115"/>
      <c r="BN88" s="115"/>
      <c r="BO88" s="115"/>
      <c r="BP88" s="115"/>
      <c r="BQ88" s="115"/>
      <c r="BR88" s="115"/>
      <c r="BS88" s="115"/>
      <c r="BT88" s="115"/>
      <c r="BU88" s="115"/>
      <c r="BV88" s="115"/>
      <c r="BW88" s="115"/>
      <c r="BX88" s="115"/>
      <c r="BY88" s="115"/>
      <c r="BZ88" s="115"/>
      <c r="CA88" s="115"/>
      <c r="CB88" s="115"/>
      <c r="CC88" s="115"/>
      <c r="CD88" s="115"/>
      <c r="CE88" s="115"/>
      <c r="CF88" s="115"/>
    </row>
    <row r="89" spans="1:84">
      <c r="A89" s="141">
        <f t="shared" si="1"/>
        <v>85</v>
      </c>
      <c r="B89" s="142">
        <f>IF('Prezenční listina'!F35=0,"",'Prezenční listina'!F35)</f>
        <v>98</v>
      </c>
      <c r="C89" s="104" t="str">
        <f>IF('Prezenční listina'!F35=0,"",'Prezenční listina'!B35)</f>
        <v>Konečný</v>
      </c>
      <c r="D89" s="104" t="str">
        <f>IF('Prezenční listina'!F35=0,"",'Prezenční listina'!C35)</f>
        <v>Libor</v>
      </c>
      <c r="E89" s="105">
        <f>IF('Prezenční listina'!F35=0,"",'Prezenční listina'!D35)</f>
        <v>1971</v>
      </c>
      <c r="F89" s="105" t="str">
        <f>IF('Prezenční listina'!F35=0,"",'Prezenční listina'!E35)</f>
        <v>Kuřim</v>
      </c>
      <c r="G89" s="16" t="str">
        <f>IF('Prezenční listina'!F35=0,"",'Prezenční listina'!H35)</f>
        <v>B</v>
      </c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115"/>
      <c r="X89" s="115"/>
      <c r="Y89" s="115"/>
      <c r="Z89" s="115"/>
      <c r="AA89" s="115"/>
      <c r="AB89" s="115"/>
      <c r="AC89" s="115"/>
      <c r="AD89" s="115"/>
      <c r="AE89" s="115"/>
      <c r="AF89" s="115"/>
      <c r="AG89" s="115"/>
      <c r="AH89" s="115"/>
      <c r="AI89" s="115"/>
      <c r="AJ89" s="115"/>
      <c r="AK89" s="115"/>
      <c r="AL89" s="115"/>
      <c r="AM89" s="115"/>
      <c r="AN89" s="115"/>
      <c r="AO89" s="115"/>
      <c r="AP89" s="115"/>
      <c r="AQ89" s="115"/>
      <c r="AR89" s="115"/>
      <c r="AS89" s="115"/>
      <c r="AT89" s="115"/>
      <c r="AU89" s="115"/>
      <c r="AV89" s="115"/>
      <c r="AW89" s="115"/>
      <c r="AX89" s="115"/>
      <c r="AY89" s="115"/>
      <c r="AZ89" s="115"/>
      <c r="BA89" s="115"/>
      <c r="BB89" s="115"/>
      <c r="BC89" s="115"/>
      <c r="BD89" s="115"/>
      <c r="BE89" s="115"/>
      <c r="BF89" s="115"/>
      <c r="BG89" s="115"/>
      <c r="BH89" s="115"/>
      <c r="BI89" s="115"/>
      <c r="BJ89" s="115"/>
      <c r="BK89" s="115"/>
      <c r="BL89" s="115"/>
      <c r="BM89" s="115"/>
      <c r="BN89" s="115"/>
      <c r="BO89" s="115"/>
      <c r="BP89" s="115"/>
      <c r="BQ89" s="115"/>
      <c r="BR89" s="115"/>
      <c r="BS89" s="115"/>
      <c r="BT89" s="115"/>
      <c r="BU89" s="115"/>
      <c r="BV89" s="115"/>
      <c r="BW89" s="115"/>
      <c r="BX89" s="115"/>
      <c r="BY89" s="115"/>
      <c r="BZ89" s="115"/>
      <c r="CA89" s="115"/>
      <c r="CB89" s="115"/>
      <c r="CC89" s="115"/>
      <c r="CD89" s="115"/>
      <c r="CE89" s="115"/>
      <c r="CF89" s="115"/>
    </row>
    <row r="90" spans="1:84">
      <c r="A90" s="141">
        <f t="shared" si="1"/>
        <v>86</v>
      </c>
      <c r="B90" s="142">
        <f>IF('Prezenční listina'!F98=0,"",'Prezenční listina'!F98)</f>
        <v>99</v>
      </c>
      <c r="C90" s="104" t="str">
        <f>IF('Prezenční listina'!F98=0,"",'Prezenční listina'!B98)</f>
        <v>Vacula</v>
      </c>
      <c r="D90" s="104" t="str">
        <f>IF('Prezenční listina'!F98=0,"",'Prezenční listina'!C98)</f>
        <v>Ondřej</v>
      </c>
      <c r="E90" s="105">
        <f>IF('Prezenční listina'!F98=0,"",'Prezenční listina'!D98)</f>
        <v>1981</v>
      </c>
      <c r="F90" s="105" t="str">
        <f>IF('Prezenční listina'!F98=0,"",'Prezenční listina'!E98)</f>
        <v>AC Lelek Lelekovice</v>
      </c>
      <c r="G90" s="16" t="str">
        <f>IF('Prezenční listina'!F98=0,"",'Prezenční listina'!H98)</f>
        <v>A</v>
      </c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15"/>
      <c r="T90" s="115"/>
      <c r="U90" s="115"/>
      <c r="V90" s="115"/>
      <c r="W90" s="115"/>
      <c r="X90" s="115"/>
      <c r="Y90" s="115"/>
      <c r="Z90" s="115"/>
      <c r="AA90" s="115"/>
      <c r="AB90" s="115"/>
      <c r="AC90" s="115"/>
      <c r="AD90" s="115"/>
      <c r="AE90" s="115"/>
      <c r="AF90" s="115"/>
      <c r="AG90" s="115"/>
      <c r="AH90" s="115"/>
      <c r="AI90" s="115"/>
      <c r="AJ90" s="115"/>
      <c r="AK90" s="115"/>
      <c r="AL90" s="115"/>
      <c r="AM90" s="115"/>
      <c r="AN90" s="115"/>
      <c r="AO90" s="115"/>
      <c r="AP90" s="115"/>
      <c r="AQ90" s="115"/>
      <c r="AR90" s="115"/>
      <c r="AS90" s="115"/>
      <c r="AT90" s="115"/>
      <c r="AU90" s="115"/>
      <c r="AV90" s="115"/>
      <c r="AW90" s="115"/>
      <c r="AX90" s="115"/>
      <c r="AY90" s="115"/>
      <c r="AZ90" s="115"/>
      <c r="BA90" s="115"/>
      <c r="BB90" s="115"/>
      <c r="BC90" s="115"/>
      <c r="BD90" s="115"/>
      <c r="BE90" s="115"/>
      <c r="BF90" s="115"/>
      <c r="BG90" s="115"/>
      <c r="BH90" s="115"/>
      <c r="BI90" s="115"/>
      <c r="BJ90" s="115"/>
      <c r="BK90" s="115"/>
      <c r="BL90" s="115"/>
      <c r="BM90" s="115"/>
      <c r="BN90" s="115"/>
      <c r="BO90" s="115"/>
      <c r="BP90" s="115"/>
      <c r="BQ90" s="115"/>
      <c r="BR90" s="115"/>
      <c r="BS90" s="115"/>
      <c r="BT90" s="115"/>
      <c r="BU90" s="115"/>
      <c r="BV90" s="115"/>
      <c r="BW90" s="115"/>
      <c r="BX90" s="115"/>
      <c r="BY90" s="115"/>
      <c r="BZ90" s="115"/>
      <c r="CA90" s="115"/>
      <c r="CB90" s="115"/>
      <c r="CC90" s="115"/>
      <c r="CD90" s="115"/>
      <c r="CE90" s="115"/>
      <c r="CF90" s="115"/>
    </row>
    <row r="91" spans="1:84">
      <c r="A91" s="141">
        <f t="shared" ref="A91:A141" si="2">IF(C91="","",A90+1)</f>
        <v>87</v>
      </c>
      <c r="B91" s="142">
        <f>IF('Prezenční listina'!F16=0,"",'Prezenční listina'!F16)</f>
        <v>100</v>
      </c>
      <c r="C91" s="104" t="str">
        <f>IF('Prezenční listina'!F16=0,"",'Prezenční listina'!B16)</f>
        <v>Fučík</v>
      </c>
      <c r="D91" s="104" t="str">
        <f>IF('Prezenční listina'!F16=0,"",'Prezenční listina'!C16)</f>
        <v>Jaroslav</v>
      </c>
      <c r="E91" s="105">
        <f>IF('Prezenční listina'!F16=0,"",'Prezenční listina'!D16)</f>
        <v>1974</v>
      </c>
      <c r="F91" s="105" t="str">
        <f>IF('Prezenční listina'!F16=0,"",'Prezenční listina'!E16)</f>
        <v>Prosetín</v>
      </c>
      <c r="G91" s="16" t="str">
        <f>IF('Prezenční listina'!F16=0,"",'Prezenční listina'!H16)</f>
        <v>B</v>
      </c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5"/>
      <c r="W91" s="115"/>
      <c r="X91" s="115"/>
      <c r="Y91" s="115"/>
      <c r="Z91" s="115"/>
      <c r="AA91" s="115"/>
      <c r="AB91" s="115"/>
      <c r="AC91" s="115"/>
      <c r="AD91" s="115"/>
      <c r="AE91" s="115"/>
      <c r="AF91" s="115"/>
      <c r="AG91" s="115"/>
      <c r="AH91" s="115"/>
      <c r="AI91" s="115"/>
      <c r="AJ91" s="115"/>
      <c r="AK91" s="115"/>
      <c r="AL91" s="115"/>
      <c r="AM91" s="115"/>
      <c r="AN91" s="115"/>
      <c r="AO91" s="115"/>
      <c r="AP91" s="115"/>
      <c r="AQ91" s="115"/>
      <c r="AR91" s="115"/>
      <c r="AS91" s="115"/>
      <c r="AT91" s="115"/>
      <c r="AU91" s="115"/>
      <c r="AV91" s="115"/>
      <c r="AW91" s="115"/>
      <c r="AX91" s="115"/>
      <c r="AY91" s="115"/>
      <c r="AZ91" s="115"/>
      <c r="BA91" s="115"/>
      <c r="BB91" s="115"/>
      <c r="BC91" s="115"/>
      <c r="BD91" s="115"/>
      <c r="BE91" s="115"/>
      <c r="BF91" s="115"/>
      <c r="BG91" s="115"/>
      <c r="BH91" s="115"/>
      <c r="BI91" s="115"/>
      <c r="BJ91" s="115"/>
      <c r="BK91" s="115"/>
      <c r="BL91" s="115"/>
      <c r="BM91" s="115"/>
      <c r="BN91" s="115"/>
      <c r="BO91" s="115"/>
      <c r="BP91" s="115"/>
      <c r="BQ91" s="115"/>
      <c r="BR91" s="115"/>
      <c r="BS91" s="115"/>
      <c r="BT91" s="115"/>
      <c r="BU91" s="115"/>
      <c r="BV91" s="115"/>
      <c r="BW91" s="115"/>
      <c r="BX91" s="115"/>
      <c r="BY91" s="115"/>
      <c r="BZ91" s="115"/>
      <c r="CA91" s="115"/>
      <c r="CB91" s="115"/>
      <c r="CC91" s="115"/>
      <c r="CD91" s="115"/>
      <c r="CE91" s="115"/>
      <c r="CF91" s="115"/>
    </row>
    <row r="92" spans="1:84">
      <c r="A92" s="141">
        <f t="shared" si="2"/>
        <v>88</v>
      </c>
      <c r="B92" s="142">
        <f>IF('Prezenční listina'!F99=0,"",'Prezenční listina'!F99)</f>
        <v>101</v>
      </c>
      <c r="C92" s="104" t="str">
        <f>IF('Prezenční listina'!F99=0,"",'Prezenční listina'!B99)</f>
        <v>Milka</v>
      </c>
      <c r="D92" s="104" t="str">
        <f>IF('Prezenční listina'!F99=0,"",'Prezenční listina'!C99)</f>
        <v>Zdeněk</v>
      </c>
      <c r="E92" s="105">
        <f>IF('Prezenční listina'!F99=0,"",'Prezenční listina'!D99)</f>
        <v>1984</v>
      </c>
      <c r="F92" s="105" t="str">
        <f>IF('Prezenční listina'!F99=0,"",'Prezenční listina'!E99)</f>
        <v>Brno</v>
      </c>
      <c r="G92" s="16" t="str">
        <f>IF('Prezenční listina'!F99=0,"",'Prezenční listina'!H99)</f>
        <v>A</v>
      </c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5"/>
      <c r="W92" s="115"/>
      <c r="X92" s="115"/>
      <c r="Y92" s="115"/>
      <c r="Z92" s="115"/>
      <c r="AA92" s="115"/>
      <c r="AB92" s="115"/>
      <c r="AC92" s="115"/>
      <c r="AD92" s="115"/>
      <c r="AE92" s="115"/>
      <c r="AF92" s="115"/>
      <c r="AG92" s="115"/>
      <c r="AH92" s="115"/>
      <c r="AI92" s="115"/>
      <c r="AJ92" s="115"/>
      <c r="AK92" s="115"/>
      <c r="AL92" s="115"/>
      <c r="AM92" s="115"/>
      <c r="AN92" s="115"/>
      <c r="AO92" s="115"/>
      <c r="AP92" s="115"/>
      <c r="AQ92" s="115"/>
      <c r="AR92" s="115"/>
      <c r="AS92" s="115"/>
      <c r="AT92" s="115"/>
      <c r="AU92" s="115"/>
      <c r="AV92" s="115"/>
      <c r="AW92" s="115"/>
      <c r="AX92" s="115"/>
      <c r="AY92" s="115"/>
      <c r="AZ92" s="115"/>
      <c r="BA92" s="115"/>
      <c r="BB92" s="115"/>
      <c r="BC92" s="115"/>
      <c r="BD92" s="115"/>
      <c r="BE92" s="115"/>
      <c r="BF92" s="115"/>
      <c r="BG92" s="115"/>
      <c r="BH92" s="115"/>
      <c r="BI92" s="115"/>
      <c r="BJ92" s="115"/>
      <c r="BK92" s="115"/>
      <c r="BL92" s="115"/>
      <c r="BM92" s="115"/>
      <c r="BN92" s="115"/>
      <c r="BO92" s="115"/>
      <c r="BP92" s="115"/>
      <c r="BQ92" s="115"/>
      <c r="BR92" s="115"/>
      <c r="BS92" s="115"/>
      <c r="BT92" s="115"/>
      <c r="BU92" s="115"/>
      <c r="BV92" s="115"/>
      <c r="BW92" s="115"/>
      <c r="BX92" s="115"/>
      <c r="BY92" s="115"/>
      <c r="BZ92" s="115"/>
      <c r="CA92" s="115"/>
      <c r="CB92" s="115"/>
      <c r="CC92" s="115"/>
      <c r="CD92" s="115"/>
      <c r="CE92" s="115"/>
      <c r="CF92" s="115"/>
    </row>
    <row r="93" spans="1:84">
      <c r="A93" s="141">
        <f t="shared" si="2"/>
        <v>89</v>
      </c>
      <c r="B93" s="142">
        <f>IF('Prezenční listina'!F36=0,"",'Prezenční listina'!F36)</f>
        <v>102</v>
      </c>
      <c r="C93" s="104" t="str">
        <f>IF('Prezenční listina'!F36=0,"",'Prezenční listina'!B36)</f>
        <v>Konečný</v>
      </c>
      <c r="D93" s="104" t="str">
        <f>IF('Prezenční listina'!F36=0,"",'Prezenční listina'!C36)</f>
        <v>Jaroslav</v>
      </c>
      <c r="E93" s="105">
        <f>IF('Prezenční listina'!F36=0,"",'Prezenční listina'!D36)</f>
        <v>1969</v>
      </c>
      <c r="F93" s="105" t="str">
        <f>IF('Prezenční listina'!F36=0,"",'Prezenční listina'!E36)</f>
        <v>Popůvky</v>
      </c>
      <c r="G93" s="16" t="str">
        <f>IF('Prezenční listina'!F36=0,"",'Prezenční listina'!H36)</f>
        <v>B</v>
      </c>
      <c r="H93" s="115"/>
      <c r="I93" s="115"/>
      <c r="J93" s="115"/>
      <c r="K93" s="115"/>
      <c r="L93" s="115"/>
      <c r="M93" s="115"/>
      <c r="N93" s="115"/>
      <c r="O93" s="115"/>
      <c r="P93" s="115"/>
      <c r="Q93" s="115"/>
      <c r="R93" s="115"/>
      <c r="S93" s="115"/>
      <c r="T93" s="115"/>
      <c r="U93" s="115"/>
      <c r="V93" s="115"/>
      <c r="W93" s="115"/>
      <c r="X93" s="115"/>
      <c r="Y93" s="115"/>
      <c r="Z93" s="115"/>
      <c r="AA93" s="115"/>
      <c r="AB93" s="115"/>
      <c r="AC93" s="115"/>
      <c r="AD93" s="115"/>
      <c r="AE93" s="115"/>
      <c r="AF93" s="115"/>
      <c r="AG93" s="115"/>
      <c r="AH93" s="115"/>
      <c r="AI93" s="115"/>
      <c r="AJ93" s="115"/>
      <c r="AK93" s="115"/>
      <c r="AL93" s="115"/>
      <c r="AM93" s="115"/>
      <c r="AN93" s="115"/>
      <c r="AO93" s="115"/>
      <c r="AP93" s="115"/>
      <c r="AQ93" s="115"/>
      <c r="AR93" s="115"/>
      <c r="AS93" s="115"/>
      <c r="AT93" s="115"/>
      <c r="AU93" s="115"/>
      <c r="AV93" s="115"/>
      <c r="AW93" s="115"/>
      <c r="AX93" s="115"/>
      <c r="AY93" s="115"/>
      <c r="AZ93" s="115"/>
      <c r="BA93" s="115"/>
      <c r="BB93" s="115"/>
      <c r="BC93" s="115"/>
      <c r="BD93" s="115"/>
      <c r="BE93" s="115"/>
      <c r="BF93" s="115"/>
      <c r="BG93" s="115"/>
      <c r="BH93" s="115"/>
      <c r="BI93" s="115"/>
      <c r="BJ93" s="115"/>
      <c r="BK93" s="115"/>
      <c r="BL93" s="115"/>
      <c r="BM93" s="115"/>
      <c r="BN93" s="115"/>
      <c r="BO93" s="115"/>
      <c r="BP93" s="115"/>
      <c r="BQ93" s="115"/>
      <c r="BR93" s="115"/>
      <c r="BS93" s="115"/>
      <c r="BT93" s="115"/>
      <c r="BU93" s="115"/>
      <c r="BV93" s="115"/>
      <c r="BW93" s="115"/>
      <c r="BX93" s="115"/>
      <c r="BY93" s="115"/>
      <c r="BZ93" s="115"/>
      <c r="CA93" s="115"/>
      <c r="CB93" s="115"/>
      <c r="CC93" s="115"/>
      <c r="CD93" s="115"/>
      <c r="CE93" s="115"/>
      <c r="CF93" s="115"/>
    </row>
    <row r="94" spans="1:84">
      <c r="A94" s="141">
        <f t="shared" si="2"/>
        <v>90</v>
      </c>
      <c r="B94" s="142">
        <f>IF('Prezenční listina'!F28=0,"",'Prezenční listina'!F28)</f>
        <v>103</v>
      </c>
      <c r="C94" s="104" t="str">
        <f>IF('Prezenční listina'!F28=0,"",'Prezenční listina'!B28)</f>
        <v>Junga</v>
      </c>
      <c r="D94" s="104" t="str">
        <f>IF('Prezenční listina'!F28=0,"",'Prezenční listina'!C28)</f>
        <v>Stanislav</v>
      </c>
      <c r="E94" s="105">
        <f>IF('Prezenční listina'!F28=0,"",'Prezenční listina'!D28)</f>
        <v>1971</v>
      </c>
      <c r="F94" s="105" t="str">
        <f>IF('Prezenční listina'!F28=0,"",'Prezenční listina'!E28)</f>
        <v>Újezd u Brna</v>
      </c>
      <c r="G94" s="16" t="str">
        <f>IF('Prezenční listina'!F28=0,"",'Prezenční listina'!H28)</f>
        <v>B</v>
      </c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115"/>
      <c r="S94" s="115"/>
      <c r="T94" s="115"/>
      <c r="U94" s="115"/>
      <c r="V94" s="115"/>
      <c r="W94" s="115"/>
      <c r="X94" s="115"/>
      <c r="Y94" s="115"/>
      <c r="Z94" s="115"/>
      <c r="AA94" s="115"/>
      <c r="AB94" s="115"/>
      <c r="AC94" s="115"/>
      <c r="AD94" s="115"/>
      <c r="AE94" s="115"/>
      <c r="AF94" s="115"/>
      <c r="AG94" s="115"/>
      <c r="AH94" s="115"/>
      <c r="AI94" s="115"/>
      <c r="AJ94" s="115"/>
      <c r="AK94" s="115"/>
      <c r="AL94" s="115"/>
      <c r="AM94" s="115"/>
      <c r="AN94" s="115"/>
      <c r="AO94" s="115"/>
      <c r="AP94" s="115"/>
      <c r="AQ94" s="115"/>
      <c r="AR94" s="115"/>
      <c r="AS94" s="115"/>
      <c r="AT94" s="115"/>
      <c r="AU94" s="115"/>
      <c r="AV94" s="115"/>
      <c r="AW94" s="115"/>
      <c r="AX94" s="115"/>
      <c r="AY94" s="115"/>
      <c r="AZ94" s="115"/>
      <c r="BA94" s="115"/>
      <c r="BB94" s="115"/>
      <c r="BC94" s="115"/>
      <c r="BD94" s="115"/>
      <c r="BE94" s="115"/>
      <c r="BF94" s="115"/>
      <c r="BG94" s="115"/>
      <c r="BH94" s="115"/>
      <c r="BI94" s="115"/>
      <c r="BJ94" s="115"/>
      <c r="BK94" s="115"/>
      <c r="BL94" s="115"/>
      <c r="BM94" s="115"/>
      <c r="BN94" s="115"/>
      <c r="BO94" s="115"/>
      <c r="BP94" s="115"/>
      <c r="BQ94" s="115"/>
      <c r="BR94" s="115"/>
      <c r="BS94" s="115"/>
      <c r="BT94" s="115"/>
      <c r="BU94" s="115"/>
      <c r="BV94" s="115"/>
      <c r="BW94" s="115"/>
      <c r="BX94" s="115"/>
      <c r="BY94" s="115"/>
      <c r="BZ94" s="115"/>
      <c r="CA94" s="115"/>
      <c r="CB94" s="115"/>
      <c r="CC94" s="115"/>
      <c r="CD94" s="115"/>
      <c r="CE94" s="115"/>
      <c r="CF94" s="115"/>
    </row>
    <row r="95" spans="1:84">
      <c r="A95" s="141">
        <f t="shared" si="2"/>
        <v>91</v>
      </c>
      <c r="B95" s="142">
        <f>IF('Prezenční listina'!F56=0,"",'Prezenční listina'!F56)</f>
        <v>104</v>
      </c>
      <c r="C95" s="104" t="str">
        <f>IF('Prezenční listina'!F56=0,"",'Prezenční listina'!B56)</f>
        <v>Sedláček</v>
      </c>
      <c r="D95" s="104" t="str">
        <f>IF('Prezenční listina'!F56=0,"",'Prezenční listina'!C56)</f>
        <v>Svatopluk</v>
      </c>
      <c r="E95" s="105">
        <f>IF('Prezenční listina'!F56=0,"",'Prezenční listina'!D56)</f>
        <v>1957</v>
      </c>
      <c r="F95" s="105" t="str">
        <f>IF('Prezenční listina'!F56=0,"",'Prezenční listina'!E56)</f>
        <v>Moravská Slávia Brno</v>
      </c>
      <c r="G95" s="149" t="str">
        <f>IF('Prezenční listina'!F56=0,"",'Prezenční listina'!H56)</f>
        <v>C</v>
      </c>
      <c r="H95" s="115"/>
      <c r="I95" s="115"/>
      <c r="J95" s="115"/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5"/>
      <c r="Y95" s="115"/>
      <c r="Z95" s="115"/>
      <c r="AA95" s="115"/>
      <c r="AB95" s="115"/>
      <c r="AC95" s="115"/>
      <c r="AD95" s="115"/>
      <c r="AE95" s="115"/>
      <c r="AF95" s="115"/>
      <c r="AG95" s="115"/>
      <c r="AH95" s="115"/>
      <c r="AI95" s="115"/>
      <c r="AJ95" s="115"/>
      <c r="AK95" s="115"/>
      <c r="AL95" s="115"/>
      <c r="AM95" s="115"/>
      <c r="AN95" s="115"/>
      <c r="AO95" s="115"/>
      <c r="AP95" s="115"/>
      <c r="AQ95" s="115"/>
      <c r="AR95" s="115"/>
      <c r="AS95" s="115"/>
      <c r="AT95" s="115"/>
      <c r="AU95" s="115"/>
      <c r="AV95" s="115"/>
      <c r="AW95" s="115"/>
      <c r="AX95" s="115"/>
      <c r="AY95" s="115"/>
      <c r="AZ95" s="115"/>
      <c r="BA95" s="115"/>
      <c r="BB95" s="115"/>
      <c r="BC95" s="115"/>
      <c r="BD95" s="115"/>
      <c r="BE95" s="115"/>
      <c r="BF95" s="115"/>
      <c r="BG95" s="115"/>
      <c r="BH95" s="115"/>
      <c r="BI95" s="115"/>
      <c r="BJ95" s="115"/>
      <c r="BK95" s="115"/>
      <c r="BL95" s="115"/>
      <c r="BM95" s="115"/>
      <c r="BN95" s="115"/>
      <c r="BO95" s="115"/>
      <c r="BP95" s="115"/>
      <c r="BQ95" s="115"/>
      <c r="BR95" s="115"/>
      <c r="BS95" s="115"/>
      <c r="BT95" s="115"/>
      <c r="BU95" s="115"/>
      <c r="BV95" s="115"/>
      <c r="BW95" s="115"/>
      <c r="BX95" s="115"/>
      <c r="BY95" s="115"/>
      <c r="BZ95" s="115"/>
      <c r="CA95" s="115"/>
      <c r="CB95" s="115"/>
      <c r="CC95" s="115"/>
      <c r="CD95" s="115"/>
      <c r="CE95" s="115"/>
      <c r="CF95" s="115"/>
    </row>
    <row r="96" spans="1:84">
      <c r="A96" s="141">
        <f t="shared" si="2"/>
        <v>92</v>
      </c>
      <c r="B96" s="142">
        <f>IF('Prezenční listina'!F51=0,"",'Prezenční listina'!F51)</f>
        <v>105</v>
      </c>
      <c r="C96" s="104" t="str">
        <f>IF('Prezenční listina'!F51=0,"",'Prezenční listina'!B51)</f>
        <v>Procházka</v>
      </c>
      <c r="D96" s="104" t="str">
        <f>IF('Prezenční listina'!F51=0,"",'Prezenční listina'!C51)</f>
        <v>Pavel</v>
      </c>
      <c r="E96" s="105">
        <f>IF('Prezenční listina'!F51=0,"",'Prezenční listina'!D51)</f>
        <v>1988</v>
      </c>
      <c r="F96" s="105" t="str">
        <f>IF('Prezenční listina'!F51=0,"",'Prezenční listina'!E51)</f>
        <v>Bystřice nad Pernštejnem</v>
      </c>
      <c r="G96" s="16" t="str">
        <f>IF('Prezenční listina'!F51=0,"",'Prezenční listina'!H51)</f>
        <v>A</v>
      </c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15"/>
      <c r="Z96" s="115"/>
      <c r="AA96" s="115"/>
      <c r="AB96" s="115"/>
      <c r="AC96" s="115"/>
      <c r="AD96" s="115"/>
      <c r="AE96" s="115"/>
      <c r="AF96" s="115"/>
      <c r="AG96" s="115"/>
      <c r="AH96" s="115"/>
      <c r="AI96" s="115"/>
      <c r="AJ96" s="115"/>
      <c r="AK96" s="115"/>
      <c r="AL96" s="115"/>
      <c r="AM96" s="115"/>
      <c r="AN96" s="115"/>
      <c r="AO96" s="115"/>
      <c r="AP96" s="115"/>
      <c r="AQ96" s="115"/>
      <c r="AR96" s="115"/>
      <c r="AS96" s="115"/>
      <c r="AT96" s="115"/>
      <c r="AU96" s="115"/>
      <c r="AV96" s="115"/>
      <c r="AW96" s="115"/>
      <c r="AX96" s="115"/>
      <c r="AY96" s="115"/>
      <c r="AZ96" s="115"/>
      <c r="BA96" s="115"/>
      <c r="BB96" s="115"/>
      <c r="BC96" s="115"/>
      <c r="BD96" s="115"/>
      <c r="BE96" s="115"/>
      <c r="BF96" s="115"/>
      <c r="BG96" s="115"/>
      <c r="BH96" s="115"/>
      <c r="BI96" s="115"/>
      <c r="BJ96" s="115"/>
      <c r="BK96" s="115"/>
      <c r="BL96" s="115"/>
      <c r="BM96" s="115"/>
      <c r="BN96" s="115"/>
      <c r="BO96" s="115"/>
      <c r="BP96" s="115"/>
      <c r="BQ96" s="115"/>
      <c r="BR96" s="115"/>
      <c r="BS96" s="115"/>
      <c r="BT96" s="115"/>
      <c r="BU96" s="115"/>
      <c r="BV96" s="115"/>
      <c r="BW96" s="115"/>
      <c r="BX96" s="115"/>
      <c r="BY96" s="115"/>
      <c r="BZ96" s="115"/>
      <c r="CA96" s="115"/>
      <c r="CB96" s="115"/>
      <c r="CC96" s="115"/>
      <c r="CD96" s="115"/>
      <c r="CE96" s="115"/>
      <c r="CF96" s="115"/>
    </row>
    <row r="97" spans="1:84">
      <c r="A97" s="141">
        <f t="shared" si="2"/>
        <v>93</v>
      </c>
      <c r="B97" s="142">
        <f>IF('Prezenční listina'!F49=0,"",'Prezenční listina'!F49)</f>
        <v>106</v>
      </c>
      <c r="C97" s="104" t="str">
        <f>IF('Prezenční listina'!F49=0,"",'Prezenční listina'!B49)</f>
        <v>Podmelová</v>
      </c>
      <c r="D97" s="104" t="str">
        <f>IF('Prezenční listina'!F49=0,"",'Prezenční listina'!C49)</f>
        <v>Vilma</v>
      </c>
      <c r="E97" s="105">
        <f>IF('Prezenční listina'!F49=0,"",'Prezenční listina'!D49)</f>
        <v>1962</v>
      </c>
      <c r="F97" s="105" t="str">
        <f>IF('Prezenční listina'!F49=0,"",'Prezenční listina'!E49)</f>
        <v>Moravská Slávia Brno</v>
      </c>
      <c r="G97" s="16" t="str">
        <f>IF('Prezenční listina'!F49=0,"",'Prezenční listina'!H49)</f>
        <v>H</v>
      </c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15"/>
      <c r="Z97" s="115"/>
      <c r="AA97" s="115"/>
      <c r="AB97" s="115"/>
      <c r="AC97" s="115"/>
      <c r="AD97" s="115"/>
      <c r="AE97" s="115"/>
      <c r="AF97" s="115"/>
      <c r="AG97" s="115"/>
      <c r="AH97" s="115"/>
      <c r="AI97" s="115"/>
      <c r="AJ97" s="115"/>
      <c r="AK97" s="115"/>
      <c r="AL97" s="115"/>
      <c r="AM97" s="115"/>
      <c r="AN97" s="115"/>
      <c r="AO97" s="115"/>
      <c r="AP97" s="115"/>
      <c r="AQ97" s="115"/>
      <c r="AR97" s="115"/>
      <c r="AS97" s="115"/>
      <c r="AT97" s="115"/>
      <c r="AU97" s="115"/>
      <c r="AV97" s="115"/>
      <c r="AW97" s="115"/>
      <c r="AX97" s="115"/>
      <c r="AY97" s="115"/>
      <c r="AZ97" s="115"/>
      <c r="BA97" s="115"/>
      <c r="BB97" s="115"/>
      <c r="BC97" s="115"/>
      <c r="BD97" s="115"/>
      <c r="BE97" s="115"/>
      <c r="BF97" s="115"/>
      <c r="BG97" s="115"/>
      <c r="BH97" s="115"/>
      <c r="BI97" s="115"/>
      <c r="BJ97" s="115"/>
      <c r="BK97" s="115"/>
      <c r="BL97" s="115"/>
      <c r="BM97" s="115"/>
      <c r="BN97" s="115"/>
      <c r="BO97" s="115"/>
      <c r="BP97" s="115"/>
      <c r="BQ97" s="115"/>
      <c r="BR97" s="115"/>
      <c r="BS97" s="115"/>
      <c r="BT97" s="115"/>
      <c r="BU97" s="115"/>
      <c r="BV97" s="115"/>
      <c r="BW97" s="115"/>
      <c r="BX97" s="115"/>
      <c r="BY97" s="115"/>
      <c r="BZ97" s="115"/>
      <c r="CA97" s="115"/>
      <c r="CB97" s="115"/>
      <c r="CC97" s="115"/>
      <c r="CD97" s="115"/>
      <c r="CE97" s="115"/>
      <c r="CF97" s="115"/>
    </row>
    <row r="98" spans="1:84">
      <c r="A98" s="141">
        <f t="shared" si="2"/>
        <v>94</v>
      </c>
      <c r="B98" s="142">
        <f>IF('Prezenční listina'!F48=0,"",'Prezenční listina'!F48)</f>
        <v>107</v>
      </c>
      <c r="C98" s="104" t="str">
        <f>IF('Prezenční listina'!F48=0,"",'Prezenční listina'!B48)</f>
        <v>Orálek</v>
      </c>
      <c r="D98" s="104" t="str">
        <f>IF('Prezenční listina'!F48=0,"",'Prezenční listina'!C48)</f>
        <v>Daniel</v>
      </c>
      <c r="E98" s="105">
        <f>IF('Prezenční listina'!F48=0,"",'Prezenční listina'!D48)</f>
        <v>1970</v>
      </c>
      <c r="F98" s="105" t="str">
        <f>IF('Prezenční listina'!F48=0,"",'Prezenční listina'!E48)</f>
        <v>Moravská Slávia Brno</v>
      </c>
      <c r="G98" s="16" t="str">
        <f>IF('Prezenční listina'!F48=0,"",'Prezenční listina'!H48)</f>
        <v>B</v>
      </c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W98" s="115"/>
      <c r="X98" s="115"/>
      <c r="Y98" s="115"/>
      <c r="Z98" s="115"/>
      <c r="AA98" s="115"/>
      <c r="AB98" s="115"/>
      <c r="AC98" s="115"/>
      <c r="AD98" s="115"/>
      <c r="AE98" s="115"/>
      <c r="AF98" s="115"/>
      <c r="AG98" s="115"/>
      <c r="AH98" s="115"/>
      <c r="AI98" s="115"/>
      <c r="AJ98" s="115"/>
      <c r="AK98" s="115"/>
      <c r="AL98" s="115"/>
      <c r="AM98" s="115"/>
      <c r="AN98" s="115"/>
      <c r="AO98" s="115"/>
      <c r="AP98" s="115"/>
      <c r="AQ98" s="115"/>
      <c r="AR98" s="115"/>
      <c r="AS98" s="115"/>
      <c r="AT98" s="115"/>
      <c r="AU98" s="115"/>
      <c r="AV98" s="115"/>
      <c r="AW98" s="115"/>
      <c r="AX98" s="115"/>
      <c r="AY98" s="115"/>
      <c r="AZ98" s="115"/>
      <c r="BA98" s="115"/>
      <c r="BB98" s="115"/>
      <c r="BC98" s="115"/>
      <c r="BD98" s="115"/>
      <c r="BE98" s="115"/>
      <c r="BF98" s="115"/>
      <c r="BG98" s="115"/>
      <c r="BH98" s="115"/>
      <c r="BI98" s="115"/>
      <c r="BJ98" s="115"/>
      <c r="BK98" s="115"/>
      <c r="BL98" s="115"/>
      <c r="BM98" s="115"/>
      <c r="BN98" s="115"/>
      <c r="BO98" s="115"/>
      <c r="BP98" s="115"/>
      <c r="BQ98" s="115"/>
      <c r="BR98" s="115"/>
      <c r="BS98" s="115"/>
      <c r="BT98" s="115"/>
      <c r="BU98" s="115"/>
      <c r="BV98" s="115"/>
      <c r="BW98" s="115"/>
      <c r="BX98" s="115"/>
      <c r="BY98" s="115"/>
      <c r="BZ98" s="115"/>
      <c r="CA98" s="115"/>
      <c r="CB98" s="115"/>
      <c r="CC98" s="115"/>
      <c r="CD98" s="115"/>
      <c r="CE98" s="115"/>
      <c r="CF98" s="115"/>
    </row>
    <row r="99" spans="1:84">
      <c r="A99" s="141" t="str">
        <f t="shared" si="2"/>
        <v/>
      </c>
      <c r="B99" s="142" t="str">
        <f>IF('Prezenční listina'!F9=0,"",'Prezenční listina'!F9)</f>
        <v/>
      </c>
      <c r="C99" s="104" t="str">
        <f>IF('Prezenční listina'!F9=0,"",'Prezenční listina'!B9)</f>
        <v/>
      </c>
      <c r="D99" s="104" t="str">
        <f>IF('Prezenční listina'!F9=0,"",'Prezenční listina'!C9)</f>
        <v/>
      </c>
      <c r="E99" s="105" t="str">
        <f>IF('Prezenční listina'!F9=0,"",'Prezenční listina'!D9)</f>
        <v/>
      </c>
      <c r="F99" s="105" t="str">
        <f>IF('Prezenční listina'!F9=0,"",'Prezenční listina'!E9)</f>
        <v/>
      </c>
      <c r="G99" s="16" t="str">
        <f>IF('Prezenční listina'!F9=0,"",'Prezenční listina'!H9)</f>
        <v/>
      </c>
      <c r="H99" s="115"/>
      <c r="I99" s="115"/>
      <c r="J99" s="115"/>
      <c r="K99" s="115"/>
      <c r="L99" s="115"/>
      <c r="M99" s="115"/>
      <c r="N99" s="115"/>
      <c r="O99" s="115"/>
      <c r="P99" s="115"/>
      <c r="Q99" s="115"/>
      <c r="R99" s="115"/>
      <c r="S99" s="115"/>
      <c r="T99" s="115"/>
      <c r="U99" s="115"/>
      <c r="V99" s="115"/>
      <c r="W99" s="115"/>
      <c r="X99" s="115"/>
      <c r="Y99" s="115"/>
      <c r="Z99" s="115"/>
      <c r="AA99" s="115"/>
      <c r="AB99" s="115"/>
      <c r="AC99" s="115"/>
      <c r="AD99" s="115"/>
      <c r="AE99" s="115"/>
      <c r="AF99" s="115"/>
      <c r="AG99" s="115"/>
      <c r="AH99" s="115"/>
      <c r="AI99" s="115"/>
      <c r="AJ99" s="115"/>
      <c r="AK99" s="115"/>
      <c r="AL99" s="115"/>
      <c r="AM99" s="115"/>
      <c r="AN99" s="115"/>
      <c r="AO99" s="115"/>
      <c r="AP99" s="115"/>
      <c r="AQ99" s="115"/>
      <c r="AR99" s="115"/>
      <c r="AS99" s="115"/>
      <c r="AT99" s="115"/>
      <c r="AU99" s="115"/>
      <c r="AV99" s="115"/>
      <c r="AW99" s="115"/>
      <c r="AX99" s="115"/>
      <c r="AY99" s="115"/>
      <c r="AZ99" s="115"/>
      <c r="BA99" s="115"/>
      <c r="BB99" s="115"/>
      <c r="BC99" s="115"/>
      <c r="BD99" s="115"/>
      <c r="BE99" s="115"/>
      <c r="BF99" s="115"/>
      <c r="BG99" s="115"/>
      <c r="BH99" s="115"/>
      <c r="BI99" s="115"/>
      <c r="BJ99" s="115"/>
      <c r="BK99" s="115"/>
      <c r="BL99" s="115"/>
      <c r="BM99" s="115"/>
      <c r="BN99" s="115"/>
      <c r="BO99" s="115"/>
      <c r="BP99" s="115"/>
      <c r="BQ99" s="115"/>
      <c r="BR99" s="115"/>
      <c r="BS99" s="115"/>
      <c r="BT99" s="115"/>
      <c r="BU99" s="115"/>
      <c r="BV99" s="115"/>
      <c r="BW99" s="115"/>
      <c r="BX99" s="115"/>
      <c r="BY99" s="115"/>
      <c r="BZ99" s="115"/>
      <c r="CA99" s="115"/>
      <c r="CB99" s="115"/>
      <c r="CC99" s="115"/>
      <c r="CD99" s="115"/>
      <c r="CE99" s="115"/>
      <c r="CF99" s="115"/>
    </row>
    <row r="100" spans="1:84">
      <c r="A100" s="141" t="str">
        <f t="shared" si="2"/>
        <v/>
      </c>
      <c r="B100" s="142" t="str">
        <f>IF('Prezenční listina'!F24=0,"",'Prezenční listina'!F24)</f>
        <v/>
      </c>
      <c r="C100" s="104" t="str">
        <f>IF('Prezenční listina'!F24=0,"",'Prezenční listina'!B24)</f>
        <v/>
      </c>
      <c r="D100" s="104" t="str">
        <f>IF('Prezenční listina'!F24=0,"",'Prezenční listina'!C24)</f>
        <v/>
      </c>
      <c r="E100" s="105" t="str">
        <f>IF('Prezenční listina'!F24=0,"",'Prezenční listina'!D24)</f>
        <v/>
      </c>
      <c r="F100" s="105" t="str">
        <f>IF('Prezenční listina'!F24=0,"",'Prezenční listina'!E24)</f>
        <v/>
      </c>
      <c r="G100" s="16" t="str">
        <f>IF('Prezenční listina'!F24=0,"",'Prezenční listina'!H24)</f>
        <v/>
      </c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  <c r="R100" s="115"/>
      <c r="S100" s="115"/>
      <c r="T100" s="115"/>
      <c r="U100" s="115"/>
      <c r="V100" s="115"/>
      <c r="W100" s="115"/>
      <c r="X100" s="115"/>
      <c r="Y100" s="115"/>
      <c r="Z100" s="115"/>
      <c r="AA100" s="115"/>
      <c r="AB100" s="115"/>
      <c r="AC100" s="115"/>
      <c r="AD100" s="115"/>
      <c r="AE100" s="115"/>
      <c r="AF100" s="115"/>
      <c r="AG100" s="115"/>
      <c r="AH100" s="115"/>
      <c r="AI100" s="115"/>
      <c r="AJ100" s="115"/>
      <c r="AK100" s="115"/>
      <c r="AL100" s="115"/>
      <c r="AM100" s="115"/>
      <c r="AN100" s="115"/>
      <c r="AO100" s="115"/>
      <c r="AP100" s="115"/>
      <c r="AQ100" s="115"/>
      <c r="AR100" s="115"/>
      <c r="AS100" s="115"/>
      <c r="AT100" s="115"/>
      <c r="AU100" s="115"/>
      <c r="AV100" s="115"/>
      <c r="AW100" s="115"/>
      <c r="AX100" s="115"/>
      <c r="AY100" s="115"/>
      <c r="AZ100" s="115"/>
      <c r="BA100" s="115"/>
      <c r="BB100" s="115"/>
      <c r="BC100" s="115"/>
      <c r="BD100" s="115"/>
      <c r="BE100" s="115"/>
      <c r="BF100" s="115"/>
      <c r="BG100" s="115"/>
      <c r="BH100" s="115"/>
      <c r="BI100" s="115"/>
      <c r="BJ100" s="115"/>
      <c r="BK100" s="115"/>
      <c r="BL100" s="115"/>
      <c r="BM100" s="115"/>
      <c r="BN100" s="115"/>
      <c r="BO100" s="115"/>
      <c r="BP100" s="115"/>
      <c r="BQ100" s="115"/>
      <c r="BR100" s="115"/>
      <c r="BS100" s="115"/>
      <c r="BT100" s="115"/>
      <c r="BU100" s="115"/>
      <c r="BV100" s="115"/>
      <c r="BW100" s="115"/>
      <c r="BX100" s="115"/>
      <c r="BY100" s="115"/>
      <c r="BZ100" s="115"/>
      <c r="CA100" s="115"/>
      <c r="CB100" s="115"/>
      <c r="CC100" s="115"/>
      <c r="CD100" s="115"/>
      <c r="CE100" s="115"/>
      <c r="CF100" s="115"/>
    </row>
    <row r="101" spans="1:84">
      <c r="A101" s="141" t="str">
        <f t="shared" si="2"/>
        <v/>
      </c>
      <c r="B101" s="142" t="str">
        <f>IF('Prezenční listina'!F30=0,"",'Prezenční listina'!F30)</f>
        <v/>
      </c>
      <c r="C101" s="104" t="str">
        <f>IF('Prezenční listina'!F30=0,"",'Prezenční listina'!B30)</f>
        <v/>
      </c>
      <c r="D101" s="104" t="str">
        <f>IF('Prezenční listina'!F30=0,"",'Prezenční listina'!C30)</f>
        <v/>
      </c>
      <c r="E101" s="105" t="str">
        <f>IF('Prezenční listina'!F30=0,"",'Prezenční listina'!D30)</f>
        <v/>
      </c>
      <c r="F101" s="105" t="str">
        <f>IF('Prezenční listina'!F30=0,"",'Prezenční listina'!E30)</f>
        <v/>
      </c>
      <c r="G101" s="16" t="str">
        <f>IF('Prezenční listina'!F30=0,"",'Prezenční listina'!H30)</f>
        <v/>
      </c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  <c r="R101" s="115"/>
      <c r="S101" s="115"/>
      <c r="T101" s="115"/>
      <c r="U101" s="115"/>
      <c r="V101" s="115"/>
      <c r="W101" s="115"/>
      <c r="X101" s="115"/>
      <c r="Y101" s="115"/>
      <c r="Z101" s="115"/>
      <c r="AA101" s="115"/>
      <c r="AB101" s="115"/>
      <c r="AC101" s="115"/>
      <c r="AD101" s="115"/>
      <c r="AE101" s="115"/>
      <c r="AF101" s="115"/>
      <c r="AG101" s="115"/>
      <c r="AH101" s="115"/>
      <c r="AI101" s="115"/>
      <c r="AJ101" s="115"/>
      <c r="AK101" s="115"/>
      <c r="AL101" s="115"/>
      <c r="AM101" s="115"/>
      <c r="AN101" s="115"/>
      <c r="AO101" s="115"/>
      <c r="AP101" s="115"/>
      <c r="AQ101" s="115"/>
      <c r="AR101" s="115"/>
      <c r="AS101" s="115"/>
      <c r="AT101" s="115"/>
      <c r="AU101" s="115"/>
      <c r="AV101" s="115"/>
      <c r="AW101" s="115"/>
      <c r="AX101" s="115"/>
      <c r="AY101" s="115"/>
      <c r="AZ101" s="115"/>
      <c r="BA101" s="115"/>
      <c r="BB101" s="115"/>
      <c r="BC101" s="115"/>
      <c r="BD101" s="115"/>
      <c r="BE101" s="115"/>
      <c r="BF101" s="115"/>
      <c r="BG101" s="115"/>
      <c r="BH101" s="115"/>
      <c r="BI101" s="115"/>
      <c r="BJ101" s="115"/>
      <c r="BK101" s="115"/>
      <c r="BL101" s="115"/>
      <c r="BM101" s="115"/>
      <c r="BN101" s="115"/>
      <c r="BO101" s="115"/>
      <c r="BP101" s="115"/>
      <c r="BQ101" s="115"/>
      <c r="BR101" s="115"/>
      <c r="BS101" s="115"/>
      <c r="BT101" s="115"/>
      <c r="BU101" s="115"/>
      <c r="BV101" s="115"/>
      <c r="BW101" s="115"/>
      <c r="BX101" s="115"/>
      <c r="BY101" s="115"/>
      <c r="BZ101" s="115"/>
      <c r="CA101" s="115"/>
      <c r="CB101" s="115"/>
      <c r="CC101" s="115"/>
      <c r="CD101" s="115"/>
      <c r="CE101" s="115"/>
      <c r="CF101" s="115"/>
    </row>
    <row r="102" spans="1:84">
      <c r="A102" s="141" t="str">
        <f t="shared" si="2"/>
        <v/>
      </c>
      <c r="B102" s="142" t="str">
        <f>IF('Prezenční listina'!F100=0,"",'Prezenční listina'!F100)</f>
        <v/>
      </c>
      <c r="C102" s="104" t="str">
        <f>IF('Prezenční listina'!F100=0,"",'Prezenční listina'!B100)</f>
        <v/>
      </c>
      <c r="D102" s="104" t="str">
        <f>IF('Prezenční listina'!F100=0,"",'Prezenční listina'!C100)</f>
        <v/>
      </c>
      <c r="E102" s="105" t="str">
        <f>IF('Prezenční listina'!F100=0,"",'Prezenční listina'!D100)</f>
        <v/>
      </c>
      <c r="F102" s="105" t="str">
        <f>IF('Prezenční listina'!F100=0,"",'Prezenční listina'!E100)</f>
        <v/>
      </c>
      <c r="G102" s="16" t="str">
        <f>IF('Prezenční listina'!F100=0,"",'Prezenční listina'!H100)</f>
        <v/>
      </c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  <c r="R102" s="115"/>
      <c r="S102" s="115"/>
      <c r="T102" s="115"/>
      <c r="U102" s="115"/>
      <c r="V102" s="115"/>
      <c r="W102" s="115"/>
      <c r="X102" s="115"/>
      <c r="Y102" s="115"/>
      <c r="Z102" s="115"/>
      <c r="AA102" s="115"/>
      <c r="AB102" s="115"/>
      <c r="AC102" s="115"/>
      <c r="AD102" s="115"/>
      <c r="AE102" s="115"/>
      <c r="AF102" s="115"/>
      <c r="AG102" s="115"/>
      <c r="AH102" s="115"/>
      <c r="AI102" s="115"/>
      <c r="AJ102" s="115"/>
      <c r="AK102" s="115"/>
      <c r="AL102" s="115"/>
      <c r="AM102" s="115"/>
      <c r="AN102" s="115"/>
      <c r="AO102" s="115"/>
      <c r="AP102" s="115"/>
      <c r="AQ102" s="115"/>
      <c r="AR102" s="115"/>
      <c r="AS102" s="115"/>
      <c r="AT102" s="115"/>
      <c r="AU102" s="115"/>
      <c r="AV102" s="115"/>
      <c r="AW102" s="115"/>
      <c r="AX102" s="115"/>
      <c r="AY102" s="115"/>
      <c r="AZ102" s="115"/>
      <c r="BA102" s="115"/>
      <c r="BB102" s="115"/>
      <c r="BC102" s="115"/>
      <c r="BD102" s="115"/>
      <c r="BE102" s="115"/>
      <c r="BF102" s="115"/>
      <c r="BG102" s="115"/>
      <c r="BH102" s="115"/>
      <c r="BI102" s="115"/>
      <c r="BJ102" s="115"/>
      <c r="BK102" s="115"/>
      <c r="BL102" s="115"/>
      <c r="BM102" s="115"/>
      <c r="BN102" s="115"/>
      <c r="BO102" s="115"/>
      <c r="BP102" s="115"/>
      <c r="BQ102" s="115"/>
      <c r="BR102" s="115"/>
      <c r="BS102" s="115"/>
      <c r="BT102" s="115"/>
      <c r="BU102" s="115"/>
      <c r="BV102" s="115"/>
      <c r="BW102" s="115"/>
      <c r="BX102" s="115"/>
      <c r="BY102" s="115"/>
      <c r="BZ102" s="115"/>
      <c r="CA102" s="115"/>
      <c r="CB102" s="115"/>
      <c r="CC102" s="115"/>
      <c r="CD102" s="115"/>
      <c r="CE102" s="115"/>
      <c r="CF102" s="115"/>
    </row>
    <row r="103" spans="1:84">
      <c r="A103" s="141" t="str">
        <f t="shared" si="2"/>
        <v/>
      </c>
      <c r="B103" s="142" t="str">
        <f>IF('Prezenční listina'!F101=0,"",'Prezenční listina'!F101)</f>
        <v/>
      </c>
      <c r="C103" s="104" t="str">
        <f>IF('Prezenční listina'!F101=0,"",'Prezenční listina'!B101)</f>
        <v/>
      </c>
      <c r="D103" s="104" t="str">
        <f>IF('Prezenční listina'!F101=0,"",'Prezenční listina'!C101)</f>
        <v/>
      </c>
      <c r="E103" s="105" t="str">
        <f>IF('Prezenční listina'!F101=0,"",'Prezenční listina'!D101)</f>
        <v/>
      </c>
      <c r="F103" s="105" t="str">
        <f>IF('Prezenční listina'!F101=0,"",'Prezenční listina'!E101)</f>
        <v/>
      </c>
      <c r="G103" s="16" t="str">
        <f>IF('Prezenční listina'!F101=0,"",'Prezenční listina'!H101)</f>
        <v/>
      </c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  <c r="AA103" s="115"/>
      <c r="AB103" s="115"/>
      <c r="AC103" s="115"/>
      <c r="AD103" s="115"/>
      <c r="AE103" s="115"/>
      <c r="AF103" s="115"/>
      <c r="AG103" s="115"/>
      <c r="AH103" s="115"/>
      <c r="AI103" s="115"/>
      <c r="AJ103" s="115"/>
      <c r="AK103" s="115"/>
      <c r="AL103" s="115"/>
      <c r="AM103" s="115"/>
      <c r="AN103" s="115"/>
      <c r="AO103" s="115"/>
      <c r="AP103" s="115"/>
      <c r="AQ103" s="115"/>
      <c r="AR103" s="115"/>
      <c r="AS103" s="115"/>
      <c r="AT103" s="115"/>
      <c r="AU103" s="115"/>
      <c r="AV103" s="115"/>
      <c r="AW103" s="115"/>
      <c r="AX103" s="115"/>
      <c r="AY103" s="115"/>
      <c r="AZ103" s="115"/>
      <c r="BA103" s="115"/>
      <c r="BB103" s="115"/>
      <c r="BC103" s="115"/>
      <c r="BD103" s="115"/>
      <c r="BE103" s="115"/>
      <c r="BF103" s="115"/>
      <c r="BG103" s="115"/>
      <c r="BH103" s="115"/>
      <c r="BI103" s="115"/>
      <c r="BJ103" s="115"/>
      <c r="BK103" s="115"/>
      <c r="BL103" s="115"/>
      <c r="BM103" s="115"/>
      <c r="BN103" s="115"/>
      <c r="BO103" s="115"/>
      <c r="BP103" s="115"/>
      <c r="BQ103" s="115"/>
      <c r="BR103" s="115"/>
      <c r="BS103" s="115"/>
      <c r="BT103" s="115"/>
      <c r="BU103" s="115"/>
      <c r="BV103" s="115"/>
      <c r="BW103" s="115"/>
      <c r="BX103" s="115"/>
      <c r="BY103" s="115"/>
      <c r="BZ103" s="115"/>
      <c r="CA103" s="115"/>
      <c r="CB103" s="115"/>
      <c r="CC103" s="115"/>
      <c r="CD103" s="115"/>
      <c r="CE103" s="115"/>
      <c r="CF103" s="115"/>
    </row>
    <row r="104" spans="1:84">
      <c r="A104" s="141" t="str">
        <f t="shared" si="2"/>
        <v/>
      </c>
      <c r="B104" s="142" t="str">
        <f>IF('Prezenční listina'!F102=0,"",'Prezenční listina'!F102)</f>
        <v/>
      </c>
      <c r="C104" s="104" t="str">
        <f>IF('Prezenční listina'!F102=0,"",'Prezenční listina'!B102)</f>
        <v/>
      </c>
      <c r="D104" s="104" t="str">
        <f>IF('Prezenční listina'!F102=0,"",'Prezenční listina'!C102)</f>
        <v/>
      </c>
      <c r="E104" s="105" t="str">
        <f>IF('Prezenční listina'!F102=0,"",'Prezenční listina'!D102)</f>
        <v/>
      </c>
      <c r="F104" s="105" t="str">
        <f>IF('Prezenční listina'!F102=0,"",'Prezenční listina'!E102)</f>
        <v/>
      </c>
      <c r="G104" s="16" t="str">
        <f>IF('Prezenční listina'!F102=0,"",'Prezenční listina'!H102)</f>
        <v/>
      </c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5"/>
      <c r="AJ104" s="115"/>
      <c r="AK104" s="115"/>
      <c r="AL104" s="115"/>
      <c r="AM104" s="115"/>
      <c r="AN104" s="115"/>
      <c r="AO104" s="115"/>
      <c r="AP104" s="115"/>
      <c r="AQ104" s="115"/>
      <c r="AR104" s="115"/>
      <c r="AS104" s="115"/>
      <c r="AT104" s="115"/>
      <c r="AU104" s="115"/>
      <c r="AV104" s="115"/>
      <c r="AW104" s="115"/>
      <c r="AX104" s="115"/>
      <c r="AY104" s="115"/>
      <c r="AZ104" s="115"/>
      <c r="BA104" s="115"/>
      <c r="BB104" s="115"/>
      <c r="BC104" s="115"/>
      <c r="BD104" s="115"/>
      <c r="BE104" s="115"/>
      <c r="BF104" s="115"/>
      <c r="BG104" s="115"/>
      <c r="BH104" s="115"/>
      <c r="BI104" s="115"/>
      <c r="BJ104" s="115"/>
      <c r="BK104" s="115"/>
      <c r="BL104" s="115"/>
      <c r="BM104" s="115"/>
      <c r="BN104" s="115"/>
      <c r="BO104" s="115"/>
      <c r="BP104" s="115"/>
      <c r="BQ104" s="115"/>
      <c r="BR104" s="115"/>
      <c r="BS104" s="115"/>
      <c r="BT104" s="115"/>
      <c r="BU104" s="115"/>
      <c r="BV104" s="115"/>
      <c r="BW104" s="115"/>
      <c r="BX104" s="115"/>
      <c r="BY104" s="115"/>
      <c r="BZ104" s="115"/>
      <c r="CA104" s="115"/>
      <c r="CB104" s="115"/>
      <c r="CC104" s="115"/>
      <c r="CD104" s="115"/>
      <c r="CE104" s="115"/>
      <c r="CF104" s="115"/>
    </row>
    <row r="105" spans="1:84">
      <c r="A105" s="141" t="str">
        <f t="shared" si="2"/>
        <v/>
      </c>
      <c r="B105" s="142" t="str">
        <f>IF('Prezenční listina'!F103=0,"",'Prezenční listina'!F103)</f>
        <v/>
      </c>
      <c r="C105" s="104" t="str">
        <f>IF('Prezenční listina'!F103=0,"",'Prezenční listina'!B103)</f>
        <v/>
      </c>
      <c r="D105" s="104" t="str">
        <f>IF('Prezenční listina'!F103=0,"",'Prezenční listina'!C103)</f>
        <v/>
      </c>
      <c r="E105" s="105" t="str">
        <f>IF('Prezenční listina'!F103=0,"",'Prezenční listina'!D103)</f>
        <v/>
      </c>
      <c r="F105" s="105" t="str">
        <f>IF('Prezenční listina'!F103=0,"",'Prezenční listina'!E103)</f>
        <v/>
      </c>
      <c r="G105" s="16" t="str">
        <f>IF('Prezenční listina'!F103=0,"",'Prezenční listina'!H103)</f>
        <v/>
      </c>
      <c r="H105" s="115"/>
      <c r="I105" s="115"/>
      <c r="J105" s="115"/>
      <c r="K105" s="115"/>
      <c r="L105" s="115"/>
      <c r="M105" s="115"/>
      <c r="N105" s="115"/>
      <c r="O105" s="115"/>
      <c r="P105" s="115"/>
      <c r="Q105" s="115"/>
      <c r="R105" s="115"/>
      <c r="S105" s="115"/>
      <c r="T105" s="115"/>
      <c r="U105" s="115"/>
      <c r="V105" s="115"/>
      <c r="W105" s="115"/>
      <c r="X105" s="115"/>
      <c r="Y105" s="115"/>
      <c r="Z105" s="115"/>
      <c r="AA105" s="115"/>
      <c r="AB105" s="115"/>
      <c r="AC105" s="115"/>
      <c r="AD105" s="115"/>
      <c r="AE105" s="115"/>
      <c r="AF105" s="115"/>
      <c r="AG105" s="115"/>
      <c r="AH105" s="115"/>
      <c r="AI105" s="115"/>
      <c r="AJ105" s="115"/>
      <c r="AK105" s="115"/>
      <c r="AL105" s="115"/>
      <c r="AM105" s="115"/>
      <c r="AN105" s="115"/>
      <c r="AO105" s="115"/>
      <c r="AP105" s="115"/>
      <c r="AQ105" s="115"/>
      <c r="AR105" s="115"/>
      <c r="AS105" s="115"/>
      <c r="AT105" s="115"/>
      <c r="AU105" s="115"/>
      <c r="AV105" s="115"/>
      <c r="AW105" s="115"/>
      <c r="AX105" s="115"/>
      <c r="AY105" s="115"/>
      <c r="AZ105" s="115"/>
      <c r="BA105" s="115"/>
      <c r="BB105" s="115"/>
      <c r="BC105" s="115"/>
      <c r="BD105" s="115"/>
      <c r="BE105" s="115"/>
      <c r="BF105" s="115"/>
      <c r="BG105" s="115"/>
      <c r="BH105" s="115"/>
      <c r="BI105" s="115"/>
      <c r="BJ105" s="115"/>
      <c r="BK105" s="115"/>
      <c r="BL105" s="115"/>
      <c r="BM105" s="115"/>
      <c r="BN105" s="115"/>
      <c r="BO105" s="115"/>
      <c r="BP105" s="115"/>
      <c r="BQ105" s="115"/>
      <c r="BR105" s="115"/>
      <c r="BS105" s="115"/>
      <c r="BT105" s="115"/>
      <c r="BU105" s="115"/>
      <c r="BV105" s="115"/>
      <c r="BW105" s="115"/>
      <c r="BX105" s="115"/>
      <c r="BY105" s="115"/>
      <c r="BZ105" s="115"/>
      <c r="CA105" s="115"/>
      <c r="CB105" s="115"/>
      <c r="CC105" s="115"/>
      <c r="CD105" s="115"/>
      <c r="CE105" s="115"/>
      <c r="CF105" s="115"/>
    </row>
    <row r="106" spans="1:84">
      <c r="A106" s="141" t="str">
        <f t="shared" si="2"/>
        <v/>
      </c>
      <c r="B106" s="142" t="str">
        <f>IF('Prezenční listina'!F104=0,"",'Prezenční listina'!F104)</f>
        <v/>
      </c>
      <c r="C106" s="104" t="str">
        <f>IF('Prezenční listina'!F104=0,"",'Prezenční listina'!B104)</f>
        <v/>
      </c>
      <c r="D106" s="104" t="str">
        <f>IF('Prezenční listina'!F104=0,"",'Prezenční listina'!C104)</f>
        <v/>
      </c>
      <c r="E106" s="105" t="str">
        <f>IF('Prezenční listina'!F104=0,"",'Prezenční listina'!D104)</f>
        <v/>
      </c>
      <c r="F106" s="105" t="str">
        <f>IF('Prezenční listina'!F104=0,"",'Prezenční listina'!E104)</f>
        <v/>
      </c>
      <c r="G106" s="16" t="str">
        <f>IF('Prezenční listina'!F104=0,"",'Prezenční listina'!H104)</f>
        <v/>
      </c>
      <c r="H106" s="115"/>
      <c r="I106" s="115"/>
      <c r="J106" s="115"/>
      <c r="K106" s="115"/>
      <c r="L106" s="115"/>
      <c r="M106" s="115"/>
      <c r="N106" s="115"/>
      <c r="O106" s="115"/>
      <c r="P106" s="115"/>
      <c r="Q106" s="115"/>
      <c r="R106" s="115"/>
      <c r="S106" s="115"/>
      <c r="T106" s="115"/>
      <c r="U106" s="115"/>
      <c r="V106" s="115"/>
      <c r="W106" s="115"/>
      <c r="X106" s="115"/>
      <c r="Y106" s="115"/>
      <c r="Z106" s="115"/>
      <c r="AA106" s="115"/>
      <c r="AB106" s="115"/>
      <c r="AC106" s="115"/>
      <c r="AD106" s="115"/>
      <c r="AE106" s="115"/>
      <c r="AF106" s="115"/>
      <c r="AG106" s="115"/>
      <c r="AH106" s="115"/>
      <c r="AI106" s="115"/>
      <c r="AJ106" s="115"/>
      <c r="AK106" s="115"/>
      <c r="AL106" s="115"/>
      <c r="AM106" s="115"/>
      <c r="AN106" s="115"/>
      <c r="AO106" s="115"/>
      <c r="AP106" s="115"/>
      <c r="AQ106" s="115"/>
      <c r="AR106" s="115"/>
      <c r="AS106" s="115"/>
      <c r="AT106" s="115"/>
      <c r="AU106" s="115"/>
      <c r="AV106" s="115"/>
      <c r="AW106" s="115"/>
      <c r="AX106" s="115"/>
      <c r="AY106" s="115"/>
      <c r="AZ106" s="115"/>
      <c r="BA106" s="115"/>
      <c r="BB106" s="115"/>
      <c r="BC106" s="115"/>
      <c r="BD106" s="115"/>
      <c r="BE106" s="115"/>
      <c r="BF106" s="115"/>
      <c r="BG106" s="115"/>
      <c r="BH106" s="115"/>
      <c r="BI106" s="115"/>
      <c r="BJ106" s="115"/>
      <c r="BK106" s="115"/>
      <c r="BL106" s="115"/>
      <c r="BM106" s="115"/>
      <c r="BN106" s="115"/>
      <c r="BO106" s="115"/>
      <c r="BP106" s="115"/>
      <c r="BQ106" s="115"/>
      <c r="BR106" s="115"/>
      <c r="BS106" s="115"/>
      <c r="BT106" s="115"/>
      <c r="BU106" s="115"/>
      <c r="BV106" s="115"/>
      <c r="BW106" s="115"/>
      <c r="BX106" s="115"/>
      <c r="BY106" s="115"/>
      <c r="BZ106" s="115"/>
      <c r="CA106" s="115"/>
      <c r="CB106" s="115"/>
      <c r="CC106" s="115"/>
      <c r="CD106" s="115"/>
      <c r="CE106" s="115"/>
      <c r="CF106" s="115"/>
    </row>
    <row r="107" spans="1:84">
      <c r="A107" s="141" t="str">
        <f t="shared" si="2"/>
        <v/>
      </c>
      <c r="B107" s="142" t="str">
        <f>IF('Prezenční listina'!F105=0,"",'Prezenční listina'!F105)</f>
        <v/>
      </c>
      <c r="C107" s="104" t="str">
        <f>IF('Prezenční listina'!F105=0,"",'Prezenční listina'!B105)</f>
        <v/>
      </c>
      <c r="D107" s="104" t="str">
        <f>IF('Prezenční listina'!F105=0,"",'Prezenční listina'!C105)</f>
        <v/>
      </c>
      <c r="E107" s="105" t="str">
        <f>IF('Prezenční listina'!F105=0,"",'Prezenční listina'!D105)</f>
        <v/>
      </c>
      <c r="F107" s="105" t="str">
        <f>IF('Prezenční listina'!F105=0,"",'Prezenční listina'!E105)</f>
        <v/>
      </c>
      <c r="G107" s="16" t="str">
        <f>IF('Prezenční listina'!F105=0,"",'Prezenční listina'!H105)</f>
        <v/>
      </c>
      <c r="H107" s="115"/>
      <c r="I107" s="115"/>
      <c r="J107" s="115"/>
      <c r="K107" s="115"/>
      <c r="L107" s="115"/>
      <c r="M107" s="115"/>
      <c r="N107" s="115"/>
      <c r="O107" s="115"/>
      <c r="P107" s="115"/>
      <c r="Q107" s="115"/>
      <c r="R107" s="115"/>
      <c r="S107" s="115"/>
      <c r="T107" s="115"/>
      <c r="U107" s="115"/>
      <c r="V107" s="115"/>
      <c r="W107" s="115"/>
      <c r="X107" s="115"/>
      <c r="Y107" s="115"/>
      <c r="Z107" s="115"/>
      <c r="AA107" s="115"/>
      <c r="AB107" s="115"/>
      <c r="AC107" s="115"/>
      <c r="AD107" s="115"/>
      <c r="AE107" s="115"/>
      <c r="AF107" s="115"/>
      <c r="AG107" s="115"/>
      <c r="AH107" s="115"/>
      <c r="AI107" s="115"/>
      <c r="AJ107" s="115"/>
      <c r="AK107" s="115"/>
      <c r="AL107" s="115"/>
      <c r="AM107" s="115"/>
      <c r="AN107" s="115"/>
      <c r="AO107" s="115"/>
      <c r="AP107" s="115"/>
      <c r="AQ107" s="115"/>
      <c r="AR107" s="115"/>
      <c r="AS107" s="115"/>
      <c r="AT107" s="115"/>
      <c r="AU107" s="115"/>
      <c r="AV107" s="115"/>
      <c r="AW107" s="115"/>
      <c r="AX107" s="115"/>
      <c r="AY107" s="115"/>
      <c r="AZ107" s="115"/>
      <c r="BA107" s="115"/>
      <c r="BB107" s="115"/>
      <c r="BC107" s="115"/>
      <c r="BD107" s="115"/>
      <c r="BE107" s="115"/>
      <c r="BF107" s="115"/>
      <c r="BG107" s="115"/>
      <c r="BH107" s="115"/>
      <c r="BI107" s="115"/>
      <c r="BJ107" s="115"/>
      <c r="BK107" s="115"/>
      <c r="BL107" s="115"/>
      <c r="BM107" s="115"/>
      <c r="BN107" s="115"/>
      <c r="BO107" s="115"/>
      <c r="BP107" s="115"/>
      <c r="BQ107" s="115"/>
      <c r="BR107" s="115"/>
      <c r="BS107" s="115"/>
      <c r="BT107" s="115"/>
      <c r="BU107" s="115"/>
      <c r="BV107" s="115"/>
      <c r="BW107" s="115"/>
      <c r="BX107" s="115"/>
      <c r="BY107" s="115"/>
      <c r="BZ107" s="115"/>
      <c r="CA107" s="115"/>
      <c r="CB107" s="115"/>
      <c r="CC107" s="115"/>
      <c r="CD107" s="115"/>
      <c r="CE107" s="115"/>
      <c r="CF107" s="115"/>
    </row>
    <row r="108" spans="1:84">
      <c r="A108" s="141" t="str">
        <f t="shared" si="2"/>
        <v/>
      </c>
      <c r="B108" s="142" t="str">
        <f>IF('Prezenční listina'!F106=0,"",'Prezenční listina'!F106)</f>
        <v/>
      </c>
      <c r="C108" s="104" t="str">
        <f>IF('Prezenční listina'!F106=0,"",'Prezenční listina'!B106)</f>
        <v/>
      </c>
      <c r="D108" s="104" t="str">
        <f>IF('Prezenční listina'!F106=0,"",'Prezenční listina'!C106)</f>
        <v/>
      </c>
      <c r="E108" s="105" t="str">
        <f>IF('Prezenční listina'!F106=0,"",'Prezenční listina'!D106)</f>
        <v/>
      </c>
      <c r="F108" s="105" t="str">
        <f>IF('Prezenční listina'!F106=0,"",'Prezenční listina'!E106)</f>
        <v/>
      </c>
      <c r="G108" s="16" t="str">
        <f>IF('Prezenční listina'!F106=0,"",'Prezenční listina'!H106)</f>
        <v/>
      </c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  <c r="T108" s="115"/>
      <c r="U108" s="115"/>
      <c r="V108" s="115"/>
      <c r="W108" s="115"/>
      <c r="X108" s="115"/>
      <c r="Y108" s="115"/>
      <c r="Z108" s="115"/>
      <c r="AA108" s="115"/>
      <c r="AB108" s="115"/>
      <c r="AC108" s="115"/>
      <c r="AD108" s="115"/>
      <c r="AE108" s="115"/>
      <c r="AF108" s="115"/>
      <c r="AG108" s="115"/>
      <c r="AH108" s="115"/>
      <c r="AI108" s="115"/>
      <c r="AJ108" s="115"/>
      <c r="AK108" s="115"/>
      <c r="AL108" s="115"/>
      <c r="AM108" s="115"/>
      <c r="AN108" s="115"/>
      <c r="AO108" s="115"/>
      <c r="AP108" s="115"/>
      <c r="AQ108" s="115"/>
      <c r="AR108" s="115"/>
      <c r="AS108" s="115"/>
      <c r="AT108" s="115"/>
      <c r="AU108" s="115"/>
      <c r="AV108" s="115"/>
      <c r="AW108" s="115"/>
      <c r="AX108" s="115"/>
      <c r="AY108" s="115"/>
      <c r="AZ108" s="115"/>
      <c r="BA108" s="115"/>
      <c r="BB108" s="115"/>
      <c r="BC108" s="115"/>
      <c r="BD108" s="115"/>
      <c r="BE108" s="115"/>
      <c r="BF108" s="115"/>
      <c r="BG108" s="115"/>
      <c r="BH108" s="115"/>
      <c r="BI108" s="115"/>
      <c r="BJ108" s="115"/>
      <c r="BK108" s="115"/>
      <c r="BL108" s="115"/>
      <c r="BM108" s="115"/>
      <c r="BN108" s="115"/>
      <c r="BO108" s="115"/>
      <c r="BP108" s="115"/>
      <c r="BQ108" s="115"/>
      <c r="BR108" s="115"/>
      <c r="BS108" s="115"/>
      <c r="BT108" s="115"/>
      <c r="BU108" s="115"/>
      <c r="BV108" s="115"/>
      <c r="BW108" s="115"/>
      <c r="BX108" s="115"/>
      <c r="BY108" s="115"/>
      <c r="BZ108" s="115"/>
      <c r="CA108" s="115"/>
      <c r="CB108" s="115"/>
      <c r="CC108" s="115"/>
      <c r="CD108" s="115"/>
      <c r="CE108" s="115"/>
      <c r="CF108" s="115"/>
    </row>
    <row r="109" spans="1:84">
      <c r="A109" s="141" t="str">
        <f t="shared" si="2"/>
        <v/>
      </c>
      <c r="B109" s="142" t="str">
        <f>IF('Prezenční listina'!F107=0,"",'Prezenční listina'!F107)</f>
        <v/>
      </c>
      <c r="C109" s="104" t="str">
        <f>IF('Prezenční listina'!F107=0,"",'Prezenční listina'!B107)</f>
        <v/>
      </c>
      <c r="D109" s="104" t="str">
        <f>IF('Prezenční listina'!F107=0,"",'Prezenční listina'!C107)</f>
        <v/>
      </c>
      <c r="E109" s="105" t="str">
        <f>IF('Prezenční listina'!F107=0,"",'Prezenční listina'!D107)</f>
        <v/>
      </c>
      <c r="F109" s="105" t="str">
        <f>IF('Prezenční listina'!F107=0,"",'Prezenční listina'!E107)</f>
        <v/>
      </c>
      <c r="G109" s="16" t="str">
        <f>IF('Prezenční listina'!F107=0,"",'Prezenční listina'!H107)</f>
        <v/>
      </c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  <c r="Z109" s="115"/>
      <c r="AA109" s="115"/>
      <c r="AB109" s="115"/>
      <c r="AC109" s="115"/>
      <c r="AD109" s="115"/>
      <c r="AE109" s="115"/>
      <c r="AF109" s="115"/>
      <c r="AG109" s="115"/>
      <c r="AH109" s="115"/>
      <c r="AI109" s="115"/>
      <c r="AJ109" s="115"/>
      <c r="AK109" s="115"/>
      <c r="AL109" s="115"/>
      <c r="AM109" s="115"/>
      <c r="AN109" s="115"/>
      <c r="AO109" s="115"/>
      <c r="AP109" s="115"/>
      <c r="AQ109" s="115"/>
      <c r="AR109" s="115"/>
      <c r="AS109" s="115"/>
      <c r="AT109" s="115"/>
      <c r="AU109" s="115"/>
      <c r="AV109" s="115"/>
      <c r="AW109" s="115"/>
      <c r="AX109" s="115"/>
      <c r="AY109" s="115"/>
      <c r="AZ109" s="115"/>
      <c r="BA109" s="115"/>
      <c r="BB109" s="115"/>
      <c r="BC109" s="115"/>
      <c r="BD109" s="115"/>
      <c r="BE109" s="115"/>
      <c r="BF109" s="115"/>
      <c r="BG109" s="115"/>
      <c r="BH109" s="115"/>
      <c r="BI109" s="115"/>
      <c r="BJ109" s="115"/>
      <c r="BK109" s="115"/>
      <c r="BL109" s="115"/>
      <c r="BM109" s="115"/>
      <c r="BN109" s="115"/>
      <c r="BO109" s="115"/>
      <c r="BP109" s="115"/>
      <c r="BQ109" s="115"/>
      <c r="BR109" s="115"/>
      <c r="BS109" s="115"/>
      <c r="BT109" s="115"/>
      <c r="BU109" s="115"/>
      <c r="BV109" s="115"/>
      <c r="BW109" s="115"/>
      <c r="BX109" s="115"/>
      <c r="BY109" s="115"/>
      <c r="BZ109" s="115"/>
      <c r="CA109" s="115"/>
      <c r="CB109" s="115"/>
      <c r="CC109" s="115"/>
      <c r="CD109" s="115"/>
      <c r="CE109" s="115"/>
      <c r="CF109" s="115"/>
    </row>
    <row r="110" spans="1:84">
      <c r="A110" s="141" t="str">
        <f t="shared" si="2"/>
        <v/>
      </c>
      <c r="B110" s="142" t="str">
        <f>IF('Prezenční listina'!F108=0,"",'Prezenční listina'!F108)</f>
        <v/>
      </c>
      <c r="C110" s="104" t="str">
        <f>IF('Prezenční listina'!F108=0,"",'Prezenční listina'!B108)</f>
        <v/>
      </c>
      <c r="D110" s="104" t="str">
        <f>IF('Prezenční listina'!F108=0,"",'Prezenční listina'!C108)</f>
        <v/>
      </c>
      <c r="E110" s="105" t="str">
        <f>IF('Prezenční listina'!F108=0,"",'Prezenční listina'!D108)</f>
        <v/>
      </c>
      <c r="F110" s="105" t="str">
        <f>IF('Prezenční listina'!F108=0,"",'Prezenční listina'!E108)</f>
        <v/>
      </c>
      <c r="G110" s="16" t="str">
        <f>IF('Prezenční listina'!F108=0,"",'Prezenční listina'!H108)</f>
        <v/>
      </c>
      <c r="H110" s="115"/>
      <c r="I110" s="115"/>
      <c r="J110" s="115"/>
      <c r="K110" s="115"/>
      <c r="L110" s="115"/>
      <c r="M110" s="115"/>
      <c r="N110" s="115"/>
      <c r="O110" s="115"/>
      <c r="P110" s="115"/>
      <c r="Q110" s="115"/>
      <c r="R110" s="115"/>
      <c r="S110" s="115"/>
      <c r="T110" s="115"/>
      <c r="U110" s="115"/>
      <c r="V110" s="115"/>
      <c r="W110" s="115"/>
      <c r="X110" s="115"/>
      <c r="Y110" s="115"/>
      <c r="Z110" s="115"/>
      <c r="AA110" s="115"/>
      <c r="AB110" s="115"/>
      <c r="AC110" s="115"/>
      <c r="AD110" s="115"/>
      <c r="AE110" s="115"/>
      <c r="AF110" s="115"/>
      <c r="AG110" s="115"/>
      <c r="AH110" s="115"/>
      <c r="AI110" s="115"/>
      <c r="AJ110" s="115"/>
      <c r="AK110" s="115"/>
      <c r="AL110" s="115"/>
      <c r="AM110" s="115"/>
      <c r="AN110" s="115"/>
      <c r="AO110" s="115"/>
      <c r="AP110" s="115"/>
      <c r="AQ110" s="115"/>
      <c r="AR110" s="115"/>
      <c r="AS110" s="115"/>
      <c r="AT110" s="115"/>
      <c r="AU110" s="115"/>
      <c r="AV110" s="115"/>
      <c r="AW110" s="115"/>
      <c r="AX110" s="115"/>
      <c r="AY110" s="115"/>
      <c r="AZ110" s="115"/>
      <c r="BA110" s="115"/>
      <c r="BB110" s="115"/>
      <c r="BC110" s="115"/>
      <c r="BD110" s="115"/>
      <c r="BE110" s="115"/>
      <c r="BF110" s="115"/>
      <c r="BG110" s="115"/>
      <c r="BH110" s="115"/>
      <c r="BI110" s="115"/>
      <c r="BJ110" s="115"/>
      <c r="BK110" s="115"/>
      <c r="BL110" s="115"/>
      <c r="BM110" s="115"/>
      <c r="BN110" s="115"/>
      <c r="BO110" s="115"/>
      <c r="BP110" s="115"/>
      <c r="BQ110" s="115"/>
      <c r="BR110" s="115"/>
      <c r="BS110" s="115"/>
      <c r="BT110" s="115"/>
      <c r="BU110" s="115"/>
      <c r="BV110" s="115"/>
      <c r="BW110" s="115"/>
      <c r="BX110" s="115"/>
      <c r="BY110" s="115"/>
      <c r="BZ110" s="115"/>
      <c r="CA110" s="115"/>
      <c r="CB110" s="115"/>
      <c r="CC110" s="115"/>
      <c r="CD110" s="115"/>
      <c r="CE110" s="115"/>
      <c r="CF110" s="115"/>
    </row>
    <row r="111" spans="1:84">
      <c r="A111" s="141" t="str">
        <f t="shared" si="2"/>
        <v/>
      </c>
      <c r="B111" s="142" t="str">
        <f>IF('Prezenční listina'!F110=0,"",'Prezenční listina'!F110)</f>
        <v/>
      </c>
      <c r="C111" s="104" t="str">
        <f>IF('Prezenční listina'!F110=0,"",'Prezenční listina'!B110)</f>
        <v/>
      </c>
      <c r="D111" s="104" t="str">
        <f>IF('Prezenční listina'!F110=0,"",'Prezenční listina'!C110)</f>
        <v/>
      </c>
      <c r="E111" s="105" t="str">
        <f>IF('Prezenční listina'!F110=0,"",'Prezenční listina'!D110)</f>
        <v/>
      </c>
      <c r="F111" s="105" t="str">
        <f>IF('Prezenční listina'!F110=0,"",'Prezenční listina'!E110)</f>
        <v/>
      </c>
      <c r="G111" s="16" t="str">
        <f>IF('Prezenční listina'!F110=0,"",'Prezenční listina'!H110)</f>
        <v/>
      </c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115"/>
      <c r="T111" s="115"/>
      <c r="U111" s="115"/>
      <c r="V111" s="115"/>
      <c r="W111" s="115"/>
      <c r="X111" s="115"/>
      <c r="Y111" s="115"/>
      <c r="Z111" s="115"/>
      <c r="AA111" s="115"/>
      <c r="AB111" s="115"/>
      <c r="AC111" s="115"/>
      <c r="AD111" s="115"/>
      <c r="AE111" s="115"/>
      <c r="AF111" s="115"/>
      <c r="AG111" s="115"/>
      <c r="AH111" s="115"/>
      <c r="AI111" s="115"/>
      <c r="AJ111" s="115"/>
      <c r="AK111" s="115"/>
      <c r="AL111" s="115"/>
      <c r="AM111" s="115"/>
      <c r="AN111" s="115"/>
      <c r="AO111" s="115"/>
      <c r="AP111" s="115"/>
      <c r="AQ111" s="115"/>
      <c r="AR111" s="115"/>
      <c r="AS111" s="115"/>
      <c r="AT111" s="115"/>
      <c r="AU111" s="115"/>
      <c r="AV111" s="115"/>
      <c r="AW111" s="115"/>
      <c r="AX111" s="115"/>
      <c r="AY111" s="115"/>
      <c r="AZ111" s="115"/>
      <c r="BA111" s="115"/>
      <c r="BB111" s="115"/>
      <c r="BC111" s="115"/>
      <c r="BD111" s="115"/>
      <c r="BE111" s="115"/>
      <c r="BF111" s="115"/>
      <c r="BG111" s="115"/>
      <c r="BH111" s="115"/>
      <c r="BI111" s="115"/>
      <c r="BJ111" s="115"/>
      <c r="BK111" s="115"/>
      <c r="BL111" s="115"/>
      <c r="BM111" s="115"/>
      <c r="BN111" s="115"/>
      <c r="BO111" s="115"/>
      <c r="BP111" s="115"/>
      <c r="BQ111" s="115"/>
      <c r="BR111" s="115"/>
      <c r="BS111" s="115"/>
      <c r="BT111" s="115"/>
      <c r="BU111" s="115"/>
      <c r="BV111" s="115"/>
      <c r="BW111" s="115"/>
      <c r="BX111" s="115"/>
      <c r="BY111" s="115"/>
      <c r="BZ111" s="115"/>
      <c r="CA111" s="115"/>
      <c r="CB111" s="115"/>
      <c r="CC111" s="115"/>
      <c r="CD111" s="115"/>
      <c r="CE111" s="115"/>
      <c r="CF111" s="115"/>
    </row>
    <row r="112" spans="1:84">
      <c r="A112" s="141" t="str">
        <f t="shared" si="2"/>
        <v/>
      </c>
      <c r="B112" s="142" t="str">
        <f>IF('Prezenční listina'!F109=0,"",'Prezenční listina'!F109)</f>
        <v/>
      </c>
      <c r="C112" s="104" t="str">
        <f>IF('Prezenční listina'!F109=0,"",'Prezenční listina'!B109)</f>
        <v/>
      </c>
      <c r="D112" s="104" t="str">
        <f>IF('Prezenční listina'!F109=0,"",'Prezenční listina'!C109)</f>
        <v/>
      </c>
      <c r="E112" s="105" t="str">
        <f>IF('Prezenční listina'!F109=0,"",'Prezenční listina'!D109)</f>
        <v/>
      </c>
      <c r="F112" s="105" t="str">
        <f>IF('Prezenční listina'!F109=0,"",'Prezenční listina'!E109)</f>
        <v/>
      </c>
      <c r="G112" s="16" t="str">
        <f>IF('Prezenční listina'!F109=0,"",'Prezenční listina'!H109)</f>
        <v/>
      </c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  <c r="AA112" s="115"/>
      <c r="AB112" s="115"/>
      <c r="AC112" s="115"/>
      <c r="AD112" s="115"/>
      <c r="AE112" s="115"/>
      <c r="AF112" s="115"/>
      <c r="AG112" s="115"/>
      <c r="AH112" s="115"/>
      <c r="AI112" s="115"/>
      <c r="AJ112" s="115"/>
      <c r="AK112" s="115"/>
      <c r="AL112" s="115"/>
      <c r="AM112" s="115"/>
      <c r="AN112" s="115"/>
      <c r="AO112" s="115"/>
      <c r="AP112" s="115"/>
      <c r="AQ112" s="115"/>
      <c r="AR112" s="115"/>
      <c r="AS112" s="115"/>
      <c r="AT112" s="115"/>
      <c r="AU112" s="115"/>
      <c r="AV112" s="115"/>
      <c r="AW112" s="115"/>
      <c r="AX112" s="115"/>
      <c r="AY112" s="115"/>
      <c r="AZ112" s="115"/>
      <c r="BA112" s="115"/>
      <c r="BB112" s="115"/>
      <c r="BC112" s="115"/>
      <c r="BD112" s="115"/>
      <c r="BE112" s="115"/>
      <c r="BF112" s="115"/>
      <c r="BG112" s="115"/>
      <c r="BH112" s="115"/>
      <c r="BI112" s="115"/>
      <c r="BJ112" s="115"/>
      <c r="BK112" s="115"/>
      <c r="BL112" s="115"/>
      <c r="BM112" s="115"/>
      <c r="BN112" s="115"/>
      <c r="BO112" s="115"/>
      <c r="BP112" s="115"/>
      <c r="BQ112" s="115"/>
      <c r="BR112" s="115"/>
      <c r="BS112" s="115"/>
      <c r="BT112" s="115"/>
      <c r="BU112" s="115"/>
      <c r="BV112" s="115"/>
      <c r="BW112" s="115"/>
      <c r="BX112" s="115"/>
      <c r="BY112" s="115"/>
      <c r="BZ112" s="115"/>
      <c r="CA112" s="115"/>
      <c r="CB112" s="115"/>
      <c r="CC112" s="115"/>
      <c r="CD112" s="115"/>
      <c r="CE112" s="115"/>
      <c r="CF112" s="115"/>
    </row>
    <row r="113" spans="1:84">
      <c r="A113" s="141" t="str">
        <f t="shared" si="2"/>
        <v/>
      </c>
      <c r="B113" s="142" t="str">
        <f>IF('Prezenční listina'!F111=0,"",'Prezenční listina'!F111)</f>
        <v/>
      </c>
      <c r="C113" s="104" t="str">
        <f>IF('Prezenční listina'!F111=0,"",'Prezenční listina'!B111)</f>
        <v/>
      </c>
      <c r="D113" s="104" t="str">
        <f>IF('Prezenční listina'!F111=0,"",'Prezenční listina'!C111)</f>
        <v/>
      </c>
      <c r="E113" s="105" t="str">
        <f>IF('Prezenční listina'!F111=0,"",'Prezenční listina'!D111)</f>
        <v/>
      </c>
      <c r="F113" s="105" t="str">
        <f>IF('Prezenční listina'!F111=0,"",'Prezenční listina'!E111)</f>
        <v/>
      </c>
      <c r="G113" s="150" t="str">
        <f>IF('Prezenční listina'!F111=0,"",'Prezenční listina'!H111)</f>
        <v/>
      </c>
      <c r="H113" s="115"/>
      <c r="I113" s="115"/>
      <c r="J113" s="115"/>
      <c r="K113" s="115"/>
      <c r="L113" s="115"/>
      <c r="M113" s="115"/>
      <c r="N113" s="115"/>
      <c r="O113" s="115"/>
      <c r="P113" s="115"/>
      <c r="Q113" s="115"/>
      <c r="R113" s="115"/>
      <c r="S113" s="115"/>
      <c r="T113" s="115"/>
      <c r="U113" s="115"/>
      <c r="V113" s="115"/>
      <c r="W113" s="115"/>
      <c r="X113" s="115"/>
      <c r="Y113" s="115"/>
      <c r="Z113" s="115"/>
      <c r="AA113" s="115"/>
      <c r="AB113" s="115"/>
      <c r="AC113" s="115"/>
      <c r="AD113" s="115"/>
      <c r="AE113" s="115"/>
      <c r="AF113" s="115"/>
      <c r="AG113" s="115"/>
      <c r="AH113" s="115"/>
      <c r="AI113" s="115"/>
      <c r="AJ113" s="115"/>
      <c r="AK113" s="115"/>
      <c r="AL113" s="115"/>
      <c r="AM113" s="115"/>
      <c r="AN113" s="115"/>
      <c r="AO113" s="115"/>
      <c r="AP113" s="115"/>
      <c r="AQ113" s="115"/>
      <c r="AR113" s="115"/>
      <c r="AS113" s="115"/>
      <c r="AT113" s="115"/>
      <c r="AU113" s="115"/>
      <c r="AV113" s="115"/>
      <c r="AW113" s="115"/>
      <c r="AX113" s="115"/>
      <c r="AY113" s="115"/>
      <c r="AZ113" s="115"/>
      <c r="BA113" s="115"/>
      <c r="BB113" s="115"/>
      <c r="BC113" s="115"/>
      <c r="BD113" s="115"/>
      <c r="BE113" s="115"/>
      <c r="BF113" s="115"/>
      <c r="BG113" s="115"/>
      <c r="BH113" s="115"/>
      <c r="BI113" s="115"/>
      <c r="BJ113" s="115"/>
      <c r="BK113" s="115"/>
      <c r="BL113" s="115"/>
      <c r="BM113" s="115"/>
      <c r="BN113" s="115"/>
      <c r="BO113" s="115"/>
      <c r="BP113" s="115"/>
      <c r="BQ113" s="115"/>
      <c r="BR113" s="115"/>
      <c r="BS113" s="115"/>
      <c r="BT113" s="115"/>
      <c r="BU113" s="115"/>
      <c r="BV113" s="115"/>
      <c r="BW113" s="115"/>
      <c r="BX113" s="115"/>
      <c r="BY113" s="115"/>
      <c r="BZ113" s="115"/>
      <c r="CA113" s="115"/>
      <c r="CB113" s="115"/>
      <c r="CC113" s="115"/>
      <c r="CD113" s="115"/>
      <c r="CE113" s="115"/>
      <c r="CF113" s="115"/>
    </row>
    <row r="114" spans="1:84">
      <c r="A114" s="141" t="str">
        <f t="shared" si="2"/>
        <v/>
      </c>
      <c r="B114" s="142" t="str">
        <f>IF('Prezenční listina'!F112=0,"",'Prezenční listina'!F112)</f>
        <v/>
      </c>
      <c r="C114" s="104" t="str">
        <f>IF('Prezenční listina'!F112=0,"",'Prezenční listina'!B112)</f>
        <v/>
      </c>
      <c r="D114" s="104" t="str">
        <f>IF('Prezenční listina'!F112=0,"",'Prezenční listina'!C112)</f>
        <v/>
      </c>
      <c r="E114" s="105" t="str">
        <f>IF('Prezenční listina'!F112=0,"",'Prezenční listina'!D112)</f>
        <v/>
      </c>
      <c r="F114" s="105" t="str">
        <f>IF('Prezenční listina'!F112=0,"",'Prezenční listina'!E112)</f>
        <v/>
      </c>
      <c r="G114" s="150" t="str">
        <f>IF('Prezenční listina'!F112=0,"",'Prezenční listina'!H112)</f>
        <v/>
      </c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115"/>
      <c r="AI114" s="115"/>
      <c r="AJ114" s="115"/>
      <c r="AK114" s="115"/>
      <c r="AL114" s="115"/>
      <c r="AM114" s="115"/>
      <c r="AN114" s="115"/>
      <c r="AO114" s="115"/>
      <c r="AP114" s="115"/>
      <c r="AQ114" s="115"/>
      <c r="AR114" s="115"/>
      <c r="AS114" s="115"/>
      <c r="AT114" s="115"/>
      <c r="AU114" s="115"/>
      <c r="AV114" s="115"/>
      <c r="AW114" s="115"/>
      <c r="AX114" s="115"/>
      <c r="AY114" s="115"/>
      <c r="AZ114" s="115"/>
      <c r="BA114" s="115"/>
      <c r="BB114" s="115"/>
      <c r="BC114" s="115"/>
      <c r="BD114" s="115"/>
      <c r="BE114" s="115"/>
      <c r="BF114" s="115"/>
      <c r="BG114" s="115"/>
      <c r="BH114" s="115"/>
      <c r="BI114" s="115"/>
      <c r="BJ114" s="115"/>
      <c r="BK114" s="115"/>
      <c r="BL114" s="115"/>
      <c r="BM114" s="115"/>
      <c r="BN114" s="115"/>
      <c r="BO114" s="115"/>
      <c r="BP114" s="115"/>
      <c r="BQ114" s="115"/>
      <c r="BR114" s="115"/>
      <c r="BS114" s="115"/>
      <c r="BT114" s="115"/>
      <c r="BU114" s="115"/>
      <c r="BV114" s="115"/>
      <c r="BW114" s="115"/>
      <c r="BX114" s="115"/>
      <c r="BY114" s="115"/>
      <c r="BZ114" s="115"/>
      <c r="CA114" s="115"/>
      <c r="CB114" s="115"/>
      <c r="CC114" s="115"/>
      <c r="CD114" s="115"/>
      <c r="CE114" s="115"/>
      <c r="CF114" s="115"/>
    </row>
    <row r="115" spans="1:84">
      <c r="A115" s="141" t="str">
        <f t="shared" si="2"/>
        <v/>
      </c>
      <c r="B115" s="142" t="str">
        <f>IF('Prezenční listina'!F113=0,"",'Prezenční listina'!F113)</f>
        <v/>
      </c>
      <c r="C115" s="104" t="str">
        <f>IF('Prezenční listina'!F113=0,"",'Prezenční listina'!B113)</f>
        <v/>
      </c>
      <c r="D115" s="104" t="str">
        <f>IF('Prezenční listina'!F113=0,"",'Prezenční listina'!C113)</f>
        <v/>
      </c>
      <c r="E115" s="105" t="str">
        <f>IF('Prezenční listina'!F113=0,"",'Prezenční listina'!D113)</f>
        <v/>
      </c>
      <c r="F115" s="105" t="str">
        <f>IF('Prezenční listina'!F113=0,"",'Prezenční listina'!E113)</f>
        <v/>
      </c>
      <c r="G115" s="150" t="str">
        <f>IF('Prezenční listina'!F113=0,"",'Prezenční listina'!H113)</f>
        <v/>
      </c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  <c r="R115" s="115"/>
      <c r="S115" s="115"/>
      <c r="T115" s="115"/>
      <c r="U115" s="115"/>
      <c r="V115" s="115"/>
      <c r="W115" s="115"/>
      <c r="X115" s="115"/>
      <c r="Y115" s="115"/>
      <c r="Z115" s="115"/>
      <c r="AA115" s="115"/>
      <c r="AB115" s="115"/>
      <c r="AC115" s="115"/>
      <c r="AD115" s="115"/>
      <c r="AE115" s="115"/>
      <c r="AF115" s="115"/>
      <c r="AG115" s="115"/>
      <c r="AH115" s="115"/>
      <c r="AI115" s="115"/>
      <c r="AJ115" s="115"/>
      <c r="AK115" s="115"/>
      <c r="AL115" s="115"/>
      <c r="AM115" s="115"/>
      <c r="AN115" s="115"/>
      <c r="AO115" s="115"/>
      <c r="AP115" s="115"/>
      <c r="AQ115" s="115"/>
      <c r="AR115" s="115"/>
      <c r="AS115" s="115"/>
      <c r="AT115" s="115"/>
      <c r="AU115" s="115"/>
      <c r="AV115" s="115"/>
      <c r="AW115" s="115"/>
      <c r="AX115" s="115"/>
      <c r="AY115" s="115"/>
      <c r="AZ115" s="115"/>
      <c r="BA115" s="115"/>
      <c r="BB115" s="115"/>
      <c r="BC115" s="115"/>
      <c r="BD115" s="115"/>
      <c r="BE115" s="115"/>
      <c r="BF115" s="115"/>
      <c r="BG115" s="115"/>
      <c r="BH115" s="115"/>
      <c r="BI115" s="115"/>
      <c r="BJ115" s="115"/>
      <c r="BK115" s="115"/>
      <c r="BL115" s="115"/>
      <c r="BM115" s="115"/>
      <c r="BN115" s="115"/>
      <c r="BO115" s="115"/>
      <c r="BP115" s="115"/>
      <c r="BQ115" s="115"/>
      <c r="BR115" s="115"/>
      <c r="BS115" s="115"/>
      <c r="BT115" s="115"/>
      <c r="BU115" s="115"/>
      <c r="BV115" s="115"/>
      <c r="BW115" s="115"/>
      <c r="BX115" s="115"/>
      <c r="BY115" s="115"/>
      <c r="BZ115" s="115"/>
      <c r="CA115" s="115"/>
      <c r="CB115" s="115"/>
      <c r="CC115" s="115"/>
      <c r="CD115" s="115"/>
      <c r="CE115" s="115"/>
      <c r="CF115" s="115"/>
    </row>
    <row r="116" spans="1:84">
      <c r="A116" s="141" t="str">
        <f t="shared" si="2"/>
        <v/>
      </c>
      <c r="B116" s="142" t="str">
        <f>IF('Prezenční listina'!F114=0,"",'Prezenční listina'!F114)</f>
        <v/>
      </c>
      <c r="C116" s="104" t="str">
        <f>IF('Prezenční listina'!F114=0,"",'Prezenční listina'!B114)</f>
        <v/>
      </c>
      <c r="D116" s="104" t="str">
        <f>IF('Prezenční listina'!F114=0,"",'Prezenční listina'!C114)</f>
        <v/>
      </c>
      <c r="E116" s="105" t="str">
        <f>IF('Prezenční listina'!F114=0,"",'Prezenční listina'!D114)</f>
        <v/>
      </c>
      <c r="F116" s="105" t="str">
        <f>IF('Prezenční listina'!F114=0,"",'Prezenční listina'!E114)</f>
        <v/>
      </c>
      <c r="G116" s="150" t="str">
        <f>IF('Prezenční listina'!F114=0,"",'Prezenční listina'!H114)</f>
        <v/>
      </c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  <c r="R116" s="115"/>
      <c r="S116" s="115"/>
      <c r="T116" s="115"/>
      <c r="U116" s="115"/>
      <c r="V116" s="115"/>
      <c r="W116" s="115"/>
      <c r="X116" s="115"/>
      <c r="Y116" s="115"/>
      <c r="Z116" s="115"/>
      <c r="AA116" s="115"/>
      <c r="AB116" s="115"/>
      <c r="AC116" s="115"/>
      <c r="AD116" s="115"/>
      <c r="AE116" s="115"/>
      <c r="AF116" s="115"/>
      <c r="AG116" s="115"/>
      <c r="AH116" s="115"/>
      <c r="AI116" s="115"/>
      <c r="AJ116" s="115"/>
      <c r="AK116" s="115"/>
      <c r="AL116" s="115"/>
      <c r="AM116" s="115"/>
      <c r="AN116" s="115"/>
      <c r="AO116" s="115"/>
      <c r="AP116" s="115"/>
      <c r="AQ116" s="115"/>
      <c r="AR116" s="115"/>
      <c r="AS116" s="115"/>
      <c r="AT116" s="115"/>
      <c r="AU116" s="115"/>
      <c r="AV116" s="115"/>
      <c r="AW116" s="115"/>
      <c r="AX116" s="115"/>
      <c r="AY116" s="115"/>
      <c r="AZ116" s="115"/>
      <c r="BA116" s="115"/>
      <c r="BB116" s="115"/>
      <c r="BC116" s="115"/>
      <c r="BD116" s="115"/>
      <c r="BE116" s="115"/>
      <c r="BF116" s="115"/>
      <c r="BG116" s="115"/>
      <c r="BH116" s="115"/>
      <c r="BI116" s="115"/>
      <c r="BJ116" s="115"/>
      <c r="BK116" s="115"/>
      <c r="BL116" s="115"/>
      <c r="BM116" s="115"/>
      <c r="BN116" s="115"/>
      <c r="BO116" s="115"/>
      <c r="BP116" s="115"/>
      <c r="BQ116" s="115"/>
      <c r="BR116" s="115"/>
      <c r="BS116" s="115"/>
      <c r="BT116" s="115"/>
      <c r="BU116" s="115"/>
      <c r="BV116" s="115"/>
      <c r="BW116" s="115"/>
      <c r="BX116" s="115"/>
      <c r="BY116" s="115"/>
      <c r="BZ116" s="115"/>
      <c r="CA116" s="115"/>
      <c r="CB116" s="115"/>
      <c r="CC116" s="115"/>
      <c r="CD116" s="115"/>
      <c r="CE116" s="115"/>
      <c r="CF116" s="115"/>
    </row>
    <row r="117" spans="1:84">
      <c r="A117" s="141" t="str">
        <f t="shared" si="2"/>
        <v/>
      </c>
      <c r="B117" s="142" t="str">
        <f>IF('Prezenční listina'!F115=0,"",'Prezenční listina'!F115)</f>
        <v/>
      </c>
      <c r="C117" s="104" t="str">
        <f>IF('Prezenční listina'!F115=0,"",'Prezenční listina'!B115)</f>
        <v/>
      </c>
      <c r="D117" s="104" t="str">
        <f>IF('Prezenční listina'!F115=0,"",'Prezenční listina'!C115)</f>
        <v/>
      </c>
      <c r="E117" s="105" t="str">
        <f>IF('Prezenční listina'!F115=0,"",'Prezenční listina'!D115)</f>
        <v/>
      </c>
      <c r="F117" s="105" t="str">
        <f>IF('Prezenční listina'!F115=0,"",'Prezenční listina'!E115)</f>
        <v/>
      </c>
      <c r="G117" s="150" t="str">
        <f>IF('Prezenční listina'!F115=0,"",'Prezenční listina'!H115)</f>
        <v/>
      </c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  <c r="R117" s="115"/>
      <c r="S117" s="115"/>
      <c r="T117" s="115"/>
      <c r="U117" s="115"/>
      <c r="V117" s="115"/>
      <c r="W117" s="115"/>
      <c r="X117" s="115"/>
      <c r="Y117" s="115"/>
      <c r="Z117" s="115"/>
      <c r="AA117" s="115"/>
      <c r="AB117" s="115"/>
      <c r="AC117" s="115"/>
      <c r="AD117" s="115"/>
      <c r="AE117" s="115"/>
      <c r="AF117" s="115"/>
      <c r="AG117" s="115"/>
      <c r="AH117" s="115"/>
      <c r="AI117" s="115"/>
      <c r="AJ117" s="115"/>
      <c r="AK117" s="115"/>
      <c r="AL117" s="115"/>
      <c r="AM117" s="115"/>
      <c r="AN117" s="115"/>
      <c r="AO117" s="115"/>
      <c r="AP117" s="115"/>
      <c r="AQ117" s="115"/>
      <c r="AR117" s="115"/>
      <c r="AS117" s="115"/>
      <c r="AT117" s="115"/>
      <c r="AU117" s="115"/>
      <c r="AV117" s="115"/>
      <c r="AW117" s="115"/>
      <c r="AX117" s="115"/>
      <c r="AY117" s="115"/>
      <c r="AZ117" s="115"/>
      <c r="BA117" s="115"/>
      <c r="BB117" s="115"/>
      <c r="BC117" s="115"/>
      <c r="BD117" s="115"/>
      <c r="BE117" s="115"/>
      <c r="BF117" s="115"/>
      <c r="BG117" s="115"/>
      <c r="BH117" s="115"/>
      <c r="BI117" s="115"/>
      <c r="BJ117" s="115"/>
      <c r="BK117" s="115"/>
      <c r="BL117" s="115"/>
      <c r="BM117" s="115"/>
      <c r="BN117" s="115"/>
      <c r="BO117" s="115"/>
      <c r="BP117" s="115"/>
      <c r="BQ117" s="115"/>
      <c r="BR117" s="115"/>
      <c r="BS117" s="115"/>
      <c r="BT117" s="115"/>
      <c r="BU117" s="115"/>
      <c r="BV117" s="115"/>
      <c r="BW117" s="115"/>
      <c r="BX117" s="115"/>
      <c r="BY117" s="115"/>
      <c r="BZ117" s="115"/>
      <c r="CA117" s="115"/>
      <c r="CB117" s="115"/>
      <c r="CC117" s="115"/>
      <c r="CD117" s="115"/>
      <c r="CE117" s="115"/>
      <c r="CF117" s="115"/>
    </row>
    <row r="118" spans="1:84">
      <c r="A118" s="141" t="str">
        <f t="shared" si="2"/>
        <v/>
      </c>
      <c r="B118" s="142" t="str">
        <f>IF('Prezenční listina'!F116=0,"",'Prezenční listina'!F116)</f>
        <v/>
      </c>
      <c r="C118" s="104" t="str">
        <f>IF('Prezenční listina'!F116=0,"",'Prezenční listina'!B116)</f>
        <v/>
      </c>
      <c r="D118" s="104" t="str">
        <f>IF('Prezenční listina'!F116=0,"",'Prezenční listina'!C116)</f>
        <v/>
      </c>
      <c r="E118" s="105" t="str">
        <f>IF('Prezenční listina'!F116=0,"",'Prezenční listina'!D116)</f>
        <v/>
      </c>
      <c r="F118" s="105" t="str">
        <f>IF('Prezenční listina'!F116=0,"",'Prezenční listina'!E116)</f>
        <v/>
      </c>
      <c r="G118" s="150" t="str">
        <f>IF('Prezenční listina'!F116=0,"",'Prezenční listina'!H116)</f>
        <v/>
      </c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  <c r="R118" s="115"/>
      <c r="S118" s="115"/>
      <c r="T118" s="115"/>
      <c r="U118" s="115"/>
      <c r="V118" s="115"/>
      <c r="W118" s="115"/>
      <c r="X118" s="115"/>
      <c r="Y118" s="115"/>
      <c r="Z118" s="115"/>
      <c r="AA118" s="115"/>
      <c r="AB118" s="115"/>
      <c r="AC118" s="115"/>
      <c r="AD118" s="115"/>
      <c r="AE118" s="115"/>
      <c r="AF118" s="115"/>
      <c r="AG118" s="115"/>
      <c r="AH118" s="115"/>
      <c r="AI118" s="115"/>
      <c r="AJ118" s="115"/>
      <c r="AK118" s="115"/>
      <c r="AL118" s="115"/>
      <c r="AM118" s="115"/>
      <c r="AN118" s="115"/>
      <c r="AO118" s="115"/>
      <c r="AP118" s="115"/>
      <c r="AQ118" s="115"/>
      <c r="AR118" s="115"/>
      <c r="AS118" s="115"/>
      <c r="AT118" s="115"/>
      <c r="AU118" s="115"/>
      <c r="AV118" s="115"/>
      <c r="AW118" s="115"/>
      <c r="AX118" s="115"/>
      <c r="AY118" s="115"/>
      <c r="AZ118" s="115"/>
      <c r="BA118" s="115"/>
      <c r="BB118" s="115"/>
      <c r="BC118" s="115"/>
      <c r="BD118" s="115"/>
      <c r="BE118" s="115"/>
      <c r="BF118" s="115"/>
      <c r="BG118" s="115"/>
      <c r="BH118" s="115"/>
      <c r="BI118" s="115"/>
      <c r="BJ118" s="115"/>
      <c r="BK118" s="115"/>
      <c r="BL118" s="115"/>
      <c r="BM118" s="115"/>
      <c r="BN118" s="115"/>
      <c r="BO118" s="115"/>
      <c r="BP118" s="115"/>
      <c r="BQ118" s="115"/>
      <c r="BR118" s="115"/>
      <c r="BS118" s="115"/>
      <c r="BT118" s="115"/>
      <c r="BU118" s="115"/>
      <c r="BV118" s="115"/>
      <c r="BW118" s="115"/>
      <c r="BX118" s="115"/>
      <c r="BY118" s="115"/>
      <c r="BZ118" s="115"/>
      <c r="CA118" s="115"/>
      <c r="CB118" s="115"/>
      <c r="CC118" s="115"/>
      <c r="CD118" s="115"/>
      <c r="CE118" s="115"/>
      <c r="CF118" s="115"/>
    </row>
    <row r="119" spans="1:84">
      <c r="A119" s="141" t="str">
        <f t="shared" si="2"/>
        <v/>
      </c>
      <c r="B119" s="142" t="str">
        <f>IF('Prezenční listina'!F117=0,"",'Prezenční listina'!F117)</f>
        <v/>
      </c>
      <c r="C119" s="104" t="str">
        <f>IF('Prezenční listina'!F117=0,"",'Prezenční listina'!B117)</f>
        <v/>
      </c>
      <c r="D119" s="104" t="str">
        <f>IF('Prezenční listina'!F117=0,"",'Prezenční listina'!C117)</f>
        <v/>
      </c>
      <c r="E119" s="105" t="str">
        <f>IF('Prezenční listina'!F117=0,"",'Prezenční listina'!D117)</f>
        <v/>
      </c>
      <c r="F119" s="105" t="str">
        <f>IF('Prezenční listina'!F117=0,"",'Prezenční listina'!E117)</f>
        <v/>
      </c>
      <c r="G119" s="150" t="str">
        <f>IF('Prezenční listina'!F117=0,"",'Prezenční listina'!H117)</f>
        <v/>
      </c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  <c r="AA119" s="115"/>
      <c r="AB119" s="115"/>
      <c r="AC119" s="115"/>
      <c r="AD119" s="115"/>
      <c r="AE119" s="115"/>
      <c r="AF119" s="115"/>
      <c r="AG119" s="115"/>
      <c r="AH119" s="115"/>
      <c r="AI119" s="115"/>
      <c r="AJ119" s="115"/>
      <c r="AK119" s="115"/>
      <c r="AL119" s="115"/>
      <c r="AM119" s="115"/>
      <c r="AN119" s="115"/>
      <c r="AO119" s="115"/>
      <c r="AP119" s="115"/>
      <c r="AQ119" s="115"/>
      <c r="AR119" s="115"/>
      <c r="AS119" s="115"/>
      <c r="AT119" s="115"/>
      <c r="AU119" s="115"/>
      <c r="AV119" s="115"/>
      <c r="AW119" s="115"/>
      <c r="AX119" s="115"/>
      <c r="AY119" s="115"/>
      <c r="AZ119" s="115"/>
      <c r="BA119" s="115"/>
      <c r="BB119" s="115"/>
      <c r="BC119" s="115"/>
      <c r="BD119" s="115"/>
      <c r="BE119" s="115"/>
      <c r="BF119" s="115"/>
      <c r="BG119" s="115"/>
      <c r="BH119" s="115"/>
      <c r="BI119" s="115"/>
      <c r="BJ119" s="115"/>
      <c r="BK119" s="115"/>
      <c r="BL119" s="115"/>
      <c r="BM119" s="115"/>
      <c r="BN119" s="115"/>
      <c r="BO119" s="115"/>
      <c r="BP119" s="115"/>
      <c r="BQ119" s="115"/>
      <c r="BR119" s="115"/>
      <c r="BS119" s="115"/>
      <c r="BT119" s="115"/>
      <c r="BU119" s="115"/>
      <c r="BV119" s="115"/>
      <c r="BW119" s="115"/>
      <c r="BX119" s="115"/>
      <c r="BY119" s="115"/>
      <c r="BZ119" s="115"/>
      <c r="CA119" s="115"/>
      <c r="CB119" s="115"/>
      <c r="CC119" s="115"/>
      <c r="CD119" s="115"/>
      <c r="CE119" s="115"/>
      <c r="CF119" s="115"/>
    </row>
    <row r="120" spans="1:84">
      <c r="A120" s="141" t="str">
        <f t="shared" si="2"/>
        <v/>
      </c>
      <c r="B120" s="142" t="str">
        <f>IF('Prezenční listina'!F118=0,"",'Prezenční listina'!F118)</f>
        <v/>
      </c>
      <c r="C120" s="104" t="str">
        <f>IF('Prezenční listina'!F118=0,"",'Prezenční listina'!B118)</f>
        <v/>
      </c>
      <c r="D120" s="104" t="str">
        <f>IF('Prezenční listina'!F118=0,"",'Prezenční listina'!C118)</f>
        <v/>
      </c>
      <c r="E120" s="105" t="str">
        <f>IF('Prezenční listina'!F118=0,"",'Prezenční listina'!D118)</f>
        <v/>
      </c>
      <c r="F120" s="105" t="str">
        <f>IF('Prezenční listina'!F118=0,"",'Prezenční listina'!E118)</f>
        <v/>
      </c>
      <c r="G120" s="150" t="str">
        <f>IF('Prezenční listina'!F118=0,"",'Prezenční listina'!H118)</f>
        <v/>
      </c>
      <c r="H120" s="115"/>
      <c r="I120" s="115"/>
      <c r="J120" s="115"/>
      <c r="K120" s="115"/>
      <c r="L120" s="115"/>
      <c r="M120" s="115"/>
      <c r="N120" s="115"/>
      <c r="O120" s="115"/>
      <c r="P120" s="115"/>
      <c r="Q120" s="115"/>
      <c r="R120" s="115"/>
      <c r="S120" s="115"/>
      <c r="T120" s="115"/>
      <c r="U120" s="115"/>
      <c r="V120" s="115"/>
      <c r="W120" s="115"/>
      <c r="X120" s="115"/>
      <c r="Y120" s="115"/>
      <c r="Z120" s="115"/>
      <c r="AA120" s="115"/>
      <c r="AB120" s="115"/>
      <c r="AC120" s="115"/>
      <c r="AD120" s="115"/>
      <c r="AE120" s="115"/>
      <c r="AF120" s="115"/>
      <c r="AG120" s="115"/>
      <c r="AH120" s="115"/>
      <c r="AI120" s="115"/>
      <c r="AJ120" s="115"/>
      <c r="AK120" s="115"/>
      <c r="AL120" s="115"/>
      <c r="AM120" s="115"/>
      <c r="AN120" s="115"/>
      <c r="AO120" s="115"/>
      <c r="AP120" s="115"/>
      <c r="AQ120" s="115"/>
      <c r="AR120" s="115"/>
      <c r="AS120" s="115"/>
      <c r="AT120" s="115"/>
      <c r="AU120" s="115"/>
      <c r="AV120" s="115"/>
      <c r="AW120" s="115"/>
      <c r="AX120" s="115"/>
      <c r="AY120" s="115"/>
      <c r="AZ120" s="115"/>
      <c r="BA120" s="115"/>
      <c r="BB120" s="115"/>
      <c r="BC120" s="115"/>
      <c r="BD120" s="115"/>
      <c r="BE120" s="115"/>
      <c r="BF120" s="115"/>
      <c r="BG120" s="115"/>
      <c r="BH120" s="115"/>
      <c r="BI120" s="115"/>
      <c r="BJ120" s="115"/>
      <c r="BK120" s="115"/>
      <c r="BL120" s="115"/>
      <c r="BM120" s="115"/>
      <c r="BN120" s="115"/>
      <c r="BO120" s="115"/>
      <c r="BP120" s="115"/>
      <c r="BQ120" s="115"/>
      <c r="BR120" s="115"/>
      <c r="BS120" s="115"/>
      <c r="BT120" s="115"/>
      <c r="BU120" s="115"/>
      <c r="BV120" s="115"/>
      <c r="BW120" s="115"/>
      <c r="BX120" s="115"/>
      <c r="BY120" s="115"/>
      <c r="BZ120" s="115"/>
      <c r="CA120" s="115"/>
      <c r="CB120" s="115"/>
      <c r="CC120" s="115"/>
      <c r="CD120" s="115"/>
      <c r="CE120" s="115"/>
      <c r="CF120" s="115"/>
    </row>
    <row r="121" spans="1:84">
      <c r="A121" s="141" t="str">
        <f t="shared" si="2"/>
        <v/>
      </c>
      <c r="B121" s="142" t="str">
        <f>IF('Prezenční listina'!F119=0,"",'Prezenční listina'!F119)</f>
        <v/>
      </c>
      <c r="C121" s="104" t="str">
        <f>IF('Prezenční listina'!F119=0,"",'Prezenční listina'!B119)</f>
        <v/>
      </c>
      <c r="D121" s="104" t="str">
        <f>IF('Prezenční listina'!F119=0,"",'Prezenční listina'!C119)</f>
        <v/>
      </c>
      <c r="E121" s="105" t="str">
        <f>IF('Prezenční listina'!F119=0,"",'Prezenční listina'!D119)</f>
        <v/>
      </c>
      <c r="F121" s="105" t="str">
        <f>IF('Prezenční listina'!F119=0,"",'Prezenční listina'!E119)</f>
        <v/>
      </c>
      <c r="G121" s="150" t="str">
        <f>IF('Prezenční listina'!F119=0,"",'Prezenční listina'!H119)</f>
        <v/>
      </c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  <c r="AG121" s="115"/>
      <c r="AH121" s="115"/>
      <c r="AI121" s="115"/>
      <c r="AJ121" s="115"/>
      <c r="AK121" s="115"/>
      <c r="AL121" s="115"/>
      <c r="AM121" s="115"/>
      <c r="AN121" s="115"/>
      <c r="AO121" s="115"/>
      <c r="AP121" s="115"/>
      <c r="AQ121" s="115"/>
      <c r="AR121" s="115"/>
      <c r="AS121" s="115"/>
      <c r="AT121" s="115"/>
      <c r="AU121" s="115"/>
      <c r="AV121" s="115"/>
      <c r="AW121" s="115"/>
      <c r="AX121" s="115"/>
      <c r="AY121" s="115"/>
      <c r="AZ121" s="115"/>
      <c r="BA121" s="115"/>
      <c r="BB121" s="115"/>
      <c r="BC121" s="115"/>
      <c r="BD121" s="115"/>
      <c r="BE121" s="115"/>
      <c r="BF121" s="115"/>
      <c r="BG121" s="115"/>
      <c r="BH121" s="115"/>
      <c r="BI121" s="115"/>
      <c r="BJ121" s="115"/>
      <c r="BK121" s="115"/>
      <c r="BL121" s="115"/>
      <c r="BM121" s="115"/>
      <c r="BN121" s="115"/>
      <c r="BO121" s="115"/>
      <c r="BP121" s="115"/>
      <c r="BQ121" s="115"/>
      <c r="BR121" s="115"/>
      <c r="BS121" s="115"/>
      <c r="BT121" s="115"/>
      <c r="BU121" s="115"/>
      <c r="BV121" s="115"/>
      <c r="BW121" s="115"/>
      <c r="BX121" s="115"/>
      <c r="BY121" s="115"/>
      <c r="BZ121" s="115"/>
      <c r="CA121" s="115"/>
      <c r="CB121" s="115"/>
      <c r="CC121" s="115"/>
      <c r="CD121" s="115"/>
      <c r="CE121" s="115"/>
      <c r="CF121" s="115"/>
    </row>
    <row r="122" spans="1:84">
      <c r="A122" s="141" t="str">
        <f t="shared" si="2"/>
        <v/>
      </c>
      <c r="B122" s="142" t="str">
        <f>IF('Prezenční listina'!F120=0,"",'Prezenční listina'!F120)</f>
        <v/>
      </c>
      <c r="C122" s="104" t="str">
        <f>IF('Prezenční listina'!F120=0,"",'Prezenční listina'!B120)</f>
        <v/>
      </c>
      <c r="D122" s="104" t="str">
        <f>IF('Prezenční listina'!F120=0,"",'Prezenční listina'!C120)</f>
        <v/>
      </c>
      <c r="E122" s="105" t="str">
        <f>IF('Prezenční listina'!F120=0,"",'Prezenční listina'!D120)</f>
        <v/>
      </c>
      <c r="F122" s="105" t="str">
        <f>IF('Prezenční listina'!F120=0,"",'Prezenční listina'!E120)</f>
        <v/>
      </c>
      <c r="G122" s="150" t="str">
        <f>IF('Prezenční listina'!F120=0,"",'Prezenční listina'!H120)</f>
        <v/>
      </c>
      <c r="H122" s="115"/>
      <c r="I122" s="115"/>
      <c r="J122" s="115"/>
      <c r="K122" s="115"/>
      <c r="L122" s="115"/>
      <c r="M122" s="115"/>
      <c r="N122" s="115"/>
      <c r="O122" s="115"/>
      <c r="P122" s="115"/>
      <c r="Q122" s="115"/>
      <c r="R122" s="115"/>
      <c r="S122" s="115"/>
      <c r="T122" s="115"/>
      <c r="U122" s="115"/>
      <c r="V122" s="115"/>
      <c r="W122" s="115"/>
      <c r="X122" s="115"/>
      <c r="Y122" s="115"/>
      <c r="Z122" s="115"/>
      <c r="AA122" s="115"/>
      <c r="AB122" s="115"/>
      <c r="AC122" s="115"/>
      <c r="AD122" s="115"/>
      <c r="AE122" s="115"/>
      <c r="AF122" s="115"/>
      <c r="AG122" s="115"/>
      <c r="AH122" s="115"/>
      <c r="AI122" s="115"/>
      <c r="AJ122" s="115"/>
      <c r="AK122" s="115"/>
      <c r="AL122" s="115"/>
      <c r="AM122" s="115"/>
      <c r="AN122" s="115"/>
      <c r="AO122" s="115"/>
      <c r="AP122" s="115"/>
      <c r="AQ122" s="115"/>
      <c r="AR122" s="115"/>
      <c r="AS122" s="115"/>
      <c r="AT122" s="115"/>
      <c r="AU122" s="115"/>
      <c r="AV122" s="115"/>
      <c r="AW122" s="115"/>
      <c r="AX122" s="115"/>
      <c r="AY122" s="115"/>
      <c r="AZ122" s="115"/>
      <c r="BA122" s="115"/>
      <c r="BB122" s="115"/>
      <c r="BC122" s="115"/>
      <c r="BD122" s="115"/>
      <c r="BE122" s="115"/>
      <c r="BF122" s="115"/>
      <c r="BG122" s="115"/>
      <c r="BH122" s="115"/>
      <c r="BI122" s="115"/>
      <c r="BJ122" s="115"/>
      <c r="BK122" s="115"/>
      <c r="BL122" s="115"/>
      <c r="BM122" s="115"/>
      <c r="BN122" s="115"/>
      <c r="BO122" s="115"/>
      <c r="BP122" s="115"/>
      <c r="BQ122" s="115"/>
      <c r="BR122" s="115"/>
      <c r="BS122" s="115"/>
      <c r="BT122" s="115"/>
      <c r="BU122" s="115"/>
      <c r="BV122" s="115"/>
      <c r="BW122" s="115"/>
      <c r="BX122" s="115"/>
      <c r="BY122" s="115"/>
      <c r="BZ122" s="115"/>
      <c r="CA122" s="115"/>
      <c r="CB122" s="115"/>
      <c r="CC122" s="115"/>
      <c r="CD122" s="115"/>
      <c r="CE122" s="115"/>
      <c r="CF122" s="115"/>
    </row>
    <row r="123" spans="1:84">
      <c r="A123" s="141" t="str">
        <f t="shared" si="2"/>
        <v/>
      </c>
      <c r="B123" s="142" t="str">
        <f>IF('Prezenční listina'!F121=0,"",'Prezenční listina'!F121)</f>
        <v/>
      </c>
      <c r="C123" s="104" t="str">
        <f>IF('Prezenční listina'!F121=0,"",'Prezenční listina'!B121)</f>
        <v/>
      </c>
      <c r="D123" s="104" t="str">
        <f>IF('Prezenční listina'!F121=0,"",'Prezenční listina'!C121)</f>
        <v/>
      </c>
      <c r="E123" s="105" t="str">
        <f>IF('Prezenční listina'!F121=0,"",'Prezenční listina'!D121)</f>
        <v/>
      </c>
      <c r="F123" s="105" t="str">
        <f>IF('Prezenční listina'!F121=0,"",'Prezenční listina'!E121)</f>
        <v/>
      </c>
      <c r="G123" s="150" t="str">
        <f>IF('Prezenční listina'!F121=0,"",'Prezenční listina'!H121)</f>
        <v/>
      </c>
      <c r="H123" s="115"/>
      <c r="I123" s="115"/>
      <c r="J123" s="115"/>
      <c r="K123" s="115"/>
      <c r="L123" s="115"/>
      <c r="M123" s="115"/>
      <c r="N123" s="115"/>
      <c r="O123" s="115"/>
      <c r="P123" s="115"/>
      <c r="Q123" s="115"/>
      <c r="R123" s="115"/>
      <c r="S123" s="115"/>
      <c r="T123" s="115"/>
      <c r="U123" s="115"/>
      <c r="V123" s="115"/>
      <c r="W123" s="115"/>
      <c r="X123" s="115"/>
      <c r="Y123" s="115"/>
      <c r="Z123" s="115"/>
      <c r="AA123" s="115"/>
      <c r="AB123" s="115"/>
      <c r="AC123" s="115"/>
      <c r="AD123" s="115"/>
      <c r="AE123" s="115"/>
      <c r="AF123" s="115"/>
      <c r="AG123" s="115"/>
      <c r="AH123" s="115"/>
      <c r="AI123" s="115"/>
      <c r="AJ123" s="115"/>
      <c r="AK123" s="115"/>
      <c r="AL123" s="115"/>
      <c r="AM123" s="115"/>
      <c r="AN123" s="115"/>
      <c r="AO123" s="115"/>
      <c r="AP123" s="115"/>
      <c r="AQ123" s="115"/>
      <c r="AR123" s="115"/>
      <c r="AS123" s="115"/>
      <c r="AT123" s="115"/>
      <c r="AU123" s="115"/>
      <c r="AV123" s="115"/>
      <c r="AW123" s="115"/>
      <c r="AX123" s="115"/>
      <c r="AY123" s="115"/>
      <c r="AZ123" s="115"/>
      <c r="BA123" s="115"/>
      <c r="BB123" s="115"/>
      <c r="BC123" s="115"/>
      <c r="BD123" s="115"/>
      <c r="BE123" s="115"/>
      <c r="BF123" s="115"/>
      <c r="BG123" s="115"/>
      <c r="BH123" s="115"/>
      <c r="BI123" s="115"/>
      <c r="BJ123" s="115"/>
      <c r="BK123" s="115"/>
      <c r="BL123" s="115"/>
      <c r="BM123" s="115"/>
      <c r="BN123" s="115"/>
      <c r="BO123" s="115"/>
      <c r="BP123" s="115"/>
      <c r="BQ123" s="115"/>
      <c r="BR123" s="115"/>
      <c r="BS123" s="115"/>
      <c r="BT123" s="115"/>
      <c r="BU123" s="115"/>
      <c r="BV123" s="115"/>
      <c r="BW123" s="115"/>
      <c r="BX123" s="115"/>
      <c r="BY123" s="115"/>
      <c r="BZ123" s="115"/>
      <c r="CA123" s="115"/>
      <c r="CB123" s="115"/>
      <c r="CC123" s="115"/>
      <c r="CD123" s="115"/>
      <c r="CE123" s="115"/>
      <c r="CF123" s="115"/>
    </row>
    <row r="124" spans="1:84">
      <c r="A124" s="141" t="str">
        <f t="shared" si="2"/>
        <v/>
      </c>
      <c r="B124" s="142" t="str">
        <f>IF('Prezenční listina'!F122=0,"",'Prezenční listina'!F122)</f>
        <v/>
      </c>
      <c r="C124" s="104" t="str">
        <f>IF('Prezenční listina'!F122=0,"",'Prezenční listina'!B122)</f>
        <v/>
      </c>
      <c r="D124" s="104" t="str">
        <f>IF('Prezenční listina'!F122=0,"",'Prezenční listina'!C122)</f>
        <v/>
      </c>
      <c r="E124" s="105" t="str">
        <f>IF('Prezenční listina'!F122=0,"",'Prezenční listina'!D122)</f>
        <v/>
      </c>
      <c r="F124" s="105" t="str">
        <f>IF('Prezenční listina'!F122=0,"",'Prezenční listina'!E122)</f>
        <v/>
      </c>
      <c r="G124" s="150" t="str">
        <f>IF('Prezenční listina'!F122=0,"",'Prezenční listina'!H122)</f>
        <v/>
      </c>
      <c r="H124" s="115"/>
      <c r="I124" s="115"/>
      <c r="J124" s="115"/>
      <c r="K124" s="115"/>
      <c r="L124" s="115"/>
      <c r="M124" s="115"/>
      <c r="N124" s="115"/>
      <c r="O124" s="115"/>
      <c r="P124" s="115"/>
      <c r="Q124" s="115"/>
      <c r="R124" s="115"/>
      <c r="S124" s="115"/>
      <c r="T124" s="115"/>
      <c r="U124" s="115"/>
      <c r="V124" s="115"/>
      <c r="W124" s="115"/>
      <c r="X124" s="115"/>
      <c r="Y124" s="115"/>
      <c r="Z124" s="115"/>
      <c r="AA124" s="115"/>
      <c r="AB124" s="115"/>
      <c r="AC124" s="115"/>
      <c r="AD124" s="115"/>
      <c r="AE124" s="115"/>
      <c r="AF124" s="115"/>
      <c r="AG124" s="115"/>
      <c r="AH124" s="115"/>
      <c r="AI124" s="115"/>
      <c r="AJ124" s="115"/>
      <c r="AK124" s="115"/>
      <c r="AL124" s="115"/>
      <c r="AM124" s="115"/>
      <c r="AN124" s="115"/>
      <c r="AO124" s="115"/>
      <c r="AP124" s="115"/>
      <c r="AQ124" s="115"/>
      <c r="AR124" s="115"/>
      <c r="AS124" s="115"/>
      <c r="AT124" s="115"/>
      <c r="AU124" s="115"/>
      <c r="AV124" s="115"/>
      <c r="AW124" s="115"/>
      <c r="AX124" s="115"/>
      <c r="AY124" s="115"/>
      <c r="AZ124" s="115"/>
      <c r="BA124" s="115"/>
      <c r="BB124" s="115"/>
      <c r="BC124" s="115"/>
      <c r="BD124" s="115"/>
      <c r="BE124" s="115"/>
      <c r="BF124" s="115"/>
      <c r="BG124" s="115"/>
      <c r="BH124" s="115"/>
      <c r="BI124" s="115"/>
      <c r="BJ124" s="115"/>
      <c r="BK124" s="115"/>
      <c r="BL124" s="115"/>
      <c r="BM124" s="115"/>
      <c r="BN124" s="115"/>
      <c r="BO124" s="115"/>
      <c r="BP124" s="115"/>
      <c r="BQ124" s="115"/>
      <c r="BR124" s="115"/>
      <c r="BS124" s="115"/>
      <c r="BT124" s="115"/>
      <c r="BU124" s="115"/>
      <c r="BV124" s="115"/>
      <c r="BW124" s="115"/>
      <c r="BX124" s="115"/>
      <c r="BY124" s="115"/>
      <c r="BZ124" s="115"/>
      <c r="CA124" s="115"/>
      <c r="CB124" s="115"/>
      <c r="CC124" s="115"/>
      <c r="CD124" s="115"/>
      <c r="CE124" s="115"/>
      <c r="CF124" s="115"/>
    </row>
    <row r="125" spans="1:84">
      <c r="A125" s="141" t="str">
        <f t="shared" si="2"/>
        <v/>
      </c>
      <c r="B125" s="142" t="str">
        <f>IF('Prezenční listina'!F123=0,"",'Prezenční listina'!F123)</f>
        <v/>
      </c>
      <c r="C125" s="104" t="str">
        <f>IF('Prezenční listina'!F123=0,"",'Prezenční listina'!B123)</f>
        <v/>
      </c>
      <c r="D125" s="104" t="str">
        <f>IF('Prezenční listina'!F123=0,"",'Prezenční listina'!C123)</f>
        <v/>
      </c>
      <c r="E125" s="105" t="str">
        <f>IF('Prezenční listina'!F123=0,"",'Prezenční listina'!D123)</f>
        <v/>
      </c>
      <c r="F125" s="105" t="str">
        <f>IF('Prezenční listina'!F123=0,"",'Prezenční listina'!E123)</f>
        <v/>
      </c>
      <c r="G125" s="150" t="str">
        <f>IF('Prezenční listina'!F123=0,"",'Prezenční listina'!H123)</f>
        <v/>
      </c>
      <c r="H125" s="115"/>
      <c r="I125" s="115"/>
      <c r="J125" s="115"/>
      <c r="K125" s="115"/>
      <c r="L125" s="115"/>
      <c r="M125" s="115"/>
      <c r="N125" s="115"/>
      <c r="O125" s="115"/>
      <c r="P125" s="115"/>
      <c r="Q125" s="115"/>
      <c r="R125" s="115"/>
      <c r="S125" s="115"/>
      <c r="T125" s="115"/>
      <c r="U125" s="115"/>
      <c r="V125" s="115"/>
      <c r="W125" s="115"/>
      <c r="X125" s="115"/>
      <c r="Y125" s="115"/>
      <c r="Z125" s="115"/>
      <c r="AA125" s="115"/>
      <c r="AB125" s="115"/>
      <c r="AC125" s="115"/>
      <c r="AD125" s="115"/>
      <c r="AE125" s="115"/>
      <c r="AF125" s="115"/>
      <c r="AG125" s="115"/>
      <c r="AH125" s="115"/>
      <c r="AI125" s="115"/>
      <c r="AJ125" s="115"/>
      <c r="AK125" s="115"/>
      <c r="AL125" s="115"/>
      <c r="AM125" s="115"/>
      <c r="AN125" s="115"/>
      <c r="AO125" s="115"/>
      <c r="AP125" s="115"/>
      <c r="AQ125" s="115"/>
      <c r="AR125" s="115"/>
      <c r="AS125" s="115"/>
      <c r="AT125" s="115"/>
      <c r="AU125" s="115"/>
      <c r="AV125" s="115"/>
      <c r="AW125" s="115"/>
      <c r="AX125" s="115"/>
      <c r="AY125" s="115"/>
      <c r="AZ125" s="115"/>
      <c r="BA125" s="115"/>
      <c r="BB125" s="115"/>
      <c r="BC125" s="115"/>
      <c r="BD125" s="115"/>
      <c r="BE125" s="115"/>
      <c r="BF125" s="115"/>
      <c r="BG125" s="115"/>
      <c r="BH125" s="115"/>
      <c r="BI125" s="115"/>
      <c r="BJ125" s="115"/>
      <c r="BK125" s="115"/>
      <c r="BL125" s="115"/>
      <c r="BM125" s="115"/>
      <c r="BN125" s="115"/>
      <c r="BO125" s="115"/>
      <c r="BP125" s="115"/>
      <c r="BQ125" s="115"/>
      <c r="BR125" s="115"/>
      <c r="BS125" s="115"/>
      <c r="BT125" s="115"/>
      <c r="BU125" s="115"/>
      <c r="BV125" s="115"/>
      <c r="BW125" s="115"/>
      <c r="BX125" s="115"/>
      <c r="BY125" s="115"/>
      <c r="BZ125" s="115"/>
      <c r="CA125" s="115"/>
      <c r="CB125" s="115"/>
      <c r="CC125" s="115"/>
      <c r="CD125" s="115"/>
      <c r="CE125" s="115"/>
      <c r="CF125" s="115"/>
    </row>
    <row r="126" spans="1:84">
      <c r="A126" s="141" t="str">
        <f t="shared" si="2"/>
        <v/>
      </c>
      <c r="B126" s="142" t="str">
        <f>IF('Prezenční listina'!F124=0,"",'Prezenční listina'!F124)</f>
        <v/>
      </c>
      <c r="C126" s="104" t="str">
        <f>IF('Prezenční listina'!F124=0,"",'Prezenční listina'!B124)</f>
        <v/>
      </c>
      <c r="D126" s="104" t="str">
        <f>IF('Prezenční listina'!F124=0,"",'Prezenční listina'!C124)</f>
        <v/>
      </c>
      <c r="E126" s="105" t="str">
        <f>IF('Prezenční listina'!F124=0,"",'Prezenční listina'!D124)</f>
        <v/>
      </c>
      <c r="F126" s="105" t="str">
        <f>IF('Prezenční listina'!F124=0,"",'Prezenční listina'!E124)</f>
        <v/>
      </c>
      <c r="G126" s="150" t="str">
        <f>IF('Prezenční listina'!F124=0,"",'Prezenční listina'!H124)</f>
        <v/>
      </c>
      <c r="H126" s="115"/>
      <c r="I126" s="115"/>
      <c r="J126" s="115"/>
      <c r="K126" s="115"/>
      <c r="L126" s="115"/>
      <c r="M126" s="115"/>
      <c r="N126" s="115"/>
      <c r="O126" s="115"/>
      <c r="P126" s="115"/>
      <c r="Q126" s="115"/>
      <c r="R126" s="115"/>
      <c r="S126" s="115"/>
      <c r="T126" s="115"/>
      <c r="U126" s="115"/>
      <c r="V126" s="115"/>
      <c r="W126" s="115"/>
      <c r="X126" s="115"/>
      <c r="Y126" s="115"/>
      <c r="Z126" s="115"/>
      <c r="AA126" s="115"/>
      <c r="AB126" s="115"/>
      <c r="AC126" s="115"/>
      <c r="AD126" s="115"/>
      <c r="AE126" s="115"/>
      <c r="AF126" s="115"/>
      <c r="AG126" s="115"/>
      <c r="AH126" s="115"/>
      <c r="AI126" s="115"/>
      <c r="AJ126" s="115"/>
      <c r="AK126" s="115"/>
      <c r="AL126" s="115"/>
      <c r="AM126" s="115"/>
      <c r="AN126" s="115"/>
      <c r="AO126" s="115"/>
      <c r="AP126" s="115"/>
      <c r="AQ126" s="115"/>
      <c r="AR126" s="115"/>
      <c r="AS126" s="115"/>
      <c r="AT126" s="115"/>
      <c r="AU126" s="115"/>
      <c r="AV126" s="115"/>
      <c r="AW126" s="115"/>
      <c r="AX126" s="115"/>
      <c r="AY126" s="115"/>
      <c r="AZ126" s="115"/>
      <c r="BA126" s="115"/>
      <c r="BB126" s="115"/>
      <c r="BC126" s="115"/>
      <c r="BD126" s="115"/>
      <c r="BE126" s="115"/>
      <c r="BF126" s="115"/>
      <c r="BG126" s="115"/>
      <c r="BH126" s="115"/>
      <c r="BI126" s="115"/>
      <c r="BJ126" s="115"/>
      <c r="BK126" s="115"/>
      <c r="BL126" s="115"/>
      <c r="BM126" s="115"/>
      <c r="BN126" s="115"/>
      <c r="BO126" s="115"/>
      <c r="BP126" s="115"/>
      <c r="BQ126" s="115"/>
      <c r="BR126" s="115"/>
      <c r="BS126" s="115"/>
      <c r="BT126" s="115"/>
      <c r="BU126" s="115"/>
      <c r="BV126" s="115"/>
      <c r="BW126" s="115"/>
      <c r="BX126" s="115"/>
      <c r="BY126" s="115"/>
      <c r="BZ126" s="115"/>
      <c r="CA126" s="115"/>
      <c r="CB126" s="115"/>
      <c r="CC126" s="115"/>
      <c r="CD126" s="115"/>
      <c r="CE126" s="115"/>
      <c r="CF126" s="115"/>
    </row>
    <row r="127" spans="1:84">
      <c r="A127" s="141" t="str">
        <f t="shared" si="2"/>
        <v/>
      </c>
      <c r="B127" s="142" t="str">
        <f>IF('Prezenční listina'!F125=0,"",'Prezenční listina'!F125)</f>
        <v/>
      </c>
      <c r="C127" s="104" t="str">
        <f>IF('Prezenční listina'!F125=0,"",'Prezenční listina'!B125)</f>
        <v/>
      </c>
      <c r="D127" s="104" t="str">
        <f>IF('Prezenční listina'!F125=0,"",'Prezenční listina'!C125)</f>
        <v/>
      </c>
      <c r="E127" s="105" t="str">
        <f>IF('Prezenční listina'!F125=0,"",'Prezenční listina'!D125)</f>
        <v/>
      </c>
      <c r="F127" s="105" t="str">
        <f>IF('Prezenční listina'!F125=0,"",'Prezenční listina'!E125)</f>
        <v/>
      </c>
      <c r="G127" s="150" t="str">
        <f>IF('Prezenční listina'!F125=0,"",'Prezenční listina'!H125)</f>
        <v/>
      </c>
      <c r="H127" s="115"/>
      <c r="I127" s="115"/>
      <c r="J127" s="115"/>
      <c r="K127" s="115"/>
      <c r="L127" s="115"/>
      <c r="M127" s="115"/>
      <c r="N127" s="115"/>
      <c r="O127" s="115"/>
      <c r="P127" s="115"/>
      <c r="Q127" s="115"/>
      <c r="R127" s="115"/>
      <c r="S127" s="115"/>
      <c r="T127" s="115"/>
      <c r="U127" s="115"/>
      <c r="V127" s="115"/>
      <c r="W127" s="115"/>
      <c r="X127" s="115"/>
      <c r="Y127" s="115"/>
      <c r="Z127" s="115"/>
      <c r="AA127" s="115"/>
      <c r="AB127" s="115"/>
      <c r="AC127" s="115"/>
      <c r="AD127" s="115"/>
      <c r="AE127" s="115"/>
      <c r="AF127" s="115"/>
      <c r="AG127" s="115"/>
      <c r="AH127" s="115"/>
      <c r="AI127" s="115"/>
      <c r="AJ127" s="115"/>
      <c r="AK127" s="115"/>
      <c r="AL127" s="115"/>
      <c r="AM127" s="115"/>
      <c r="AN127" s="115"/>
      <c r="AO127" s="115"/>
      <c r="AP127" s="115"/>
      <c r="AQ127" s="115"/>
      <c r="AR127" s="115"/>
      <c r="AS127" s="115"/>
      <c r="AT127" s="115"/>
      <c r="AU127" s="115"/>
      <c r="AV127" s="115"/>
      <c r="AW127" s="115"/>
      <c r="AX127" s="115"/>
      <c r="AY127" s="115"/>
      <c r="AZ127" s="115"/>
      <c r="BA127" s="115"/>
      <c r="BB127" s="115"/>
      <c r="BC127" s="115"/>
      <c r="BD127" s="115"/>
      <c r="BE127" s="115"/>
      <c r="BF127" s="115"/>
      <c r="BG127" s="115"/>
      <c r="BH127" s="115"/>
      <c r="BI127" s="115"/>
      <c r="BJ127" s="115"/>
      <c r="BK127" s="115"/>
      <c r="BL127" s="115"/>
      <c r="BM127" s="115"/>
      <c r="BN127" s="115"/>
      <c r="BO127" s="115"/>
      <c r="BP127" s="115"/>
      <c r="BQ127" s="115"/>
      <c r="BR127" s="115"/>
      <c r="BS127" s="115"/>
      <c r="BT127" s="115"/>
      <c r="BU127" s="115"/>
      <c r="BV127" s="115"/>
      <c r="BW127" s="115"/>
      <c r="BX127" s="115"/>
      <c r="BY127" s="115"/>
      <c r="BZ127" s="115"/>
      <c r="CA127" s="115"/>
      <c r="CB127" s="115"/>
      <c r="CC127" s="115"/>
      <c r="CD127" s="115"/>
      <c r="CE127" s="115"/>
      <c r="CF127" s="115"/>
    </row>
    <row r="128" spans="1:84">
      <c r="A128" s="141" t="str">
        <f t="shared" si="2"/>
        <v/>
      </c>
      <c r="B128" s="142" t="str">
        <f>IF('Prezenční listina'!F126=0,"",'Prezenční listina'!F126)</f>
        <v/>
      </c>
      <c r="C128" s="104" t="str">
        <f>IF('Prezenční listina'!F126=0,"",'Prezenční listina'!B126)</f>
        <v/>
      </c>
      <c r="D128" s="104" t="str">
        <f>IF('Prezenční listina'!F126=0,"",'Prezenční listina'!C126)</f>
        <v/>
      </c>
      <c r="E128" s="105" t="str">
        <f>IF('Prezenční listina'!F126=0,"",'Prezenční listina'!D126)</f>
        <v/>
      </c>
      <c r="F128" s="105" t="str">
        <f>IF('Prezenční listina'!F126=0,"",'Prezenční listina'!E126)</f>
        <v/>
      </c>
      <c r="G128" s="150" t="str">
        <f>IF('Prezenční listina'!F126=0,"",'Prezenční listina'!H126)</f>
        <v/>
      </c>
      <c r="H128" s="115"/>
      <c r="I128" s="115"/>
      <c r="J128" s="115"/>
      <c r="K128" s="115"/>
      <c r="L128" s="115"/>
      <c r="M128" s="115"/>
      <c r="N128" s="115"/>
      <c r="O128" s="115"/>
      <c r="P128" s="115"/>
      <c r="Q128" s="115"/>
      <c r="R128" s="115"/>
      <c r="S128" s="115"/>
      <c r="T128" s="115"/>
      <c r="U128" s="115"/>
      <c r="V128" s="115"/>
      <c r="W128" s="115"/>
      <c r="X128" s="115"/>
      <c r="Y128" s="115"/>
      <c r="Z128" s="115"/>
      <c r="AA128" s="115"/>
      <c r="AB128" s="115"/>
      <c r="AC128" s="115"/>
      <c r="AD128" s="115"/>
      <c r="AE128" s="115"/>
      <c r="AF128" s="115"/>
      <c r="AG128" s="115"/>
      <c r="AH128" s="115"/>
      <c r="AI128" s="115"/>
      <c r="AJ128" s="115"/>
      <c r="AK128" s="115"/>
      <c r="AL128" s="115"/>
      <c r="AM128" s="115"/>
      <c r="AN128" s="115"/>
      <c r="AO128" s="115"/>
      <c r="AP128" s="115"/>
      <c r="AQ128" s="115"/>
      <c r="AR128" s="115"/>
      <c r="AS128" s="115"/>
      <c r="AT128" s="115"/>
      <c r="AU128" s="115"/>
      <c r="AV128" s="115"/>
      <c r="AW128" s="115"/>
      <c r="AX128" s="115"/>
      <c r="AY128" s="115"/>
      <c r="AZ128" s="115"/>
      <c r="BA128" s="115"/>
      <c r="BB128" s="115"/>
      <c r="BC128" s="115"/>
      <c r="BD128" s="115"/>
      <c r="BE128" s="115"/>
      <c r="BF128" s="115"/>
      <c r="BG128" s="115"/>
      <c r="BH128" s="115"/>
      <c r="BI128" s="115"/>
      <c r="BJ128" s="115"/>
      <c r="BK128" s="115"/>
      <c r="BL128" s="115"/>
      <c r="BM128" s="115"/>
      <c r="BN128" s="115"/>
      <c r="BO128" s="115"/>
      <c r="BP128" s="115"/>
      <c r="BQ128" s="115"/>
      <c r="BR128" s="115"/>
      <c r="BS128" s="115"/>
      <c r="BT128" s="115"/>
      <c r="BU128" s="115"/>
      <c r="BV128" s="115"/>
      <c r="BW128" s="115"/>
      <c r="BX128" s="115"/>
      <c r="BY128" s="115"/>
      <c r="BZ128" s="115"/>
      <c r="CA128" s="115"/>
      <c r="CB128" s="115"/>
      <c r="CC128" s="115"/>
      <c r="CD128" s="115"/>
      <c r="CE128" s="115"/>
      <c r="CF128" s="115"/>
    </row>
    <row r="129" spans="1:84">
      <c r="A129" s="141" t="str">
        <f t="shared" si="2"/>
        <v/>
      </c>
      <c r="B129" s="142" t="str">
        <f>IF('Prezenční listina'!F127=0,"",'Prezenční listina'!F127)</f>
        <v/>
      </c>
      <c r="C129" s="104" t="str">
        <f>IF('Prezenční listina'!F127=0,"",'Prezenční listina'!B127)</f>
        <v/>
      </c>
      <c r="D129" s="104" t="str">
        <f>IF('Prezenční listina'!F127=0,"",'Prezenční listina'!C127)</f>
        <v/>
      </c>
      <c r="E129" s="105" t="str">
        <f>IF('Prezenční listina'!F127=0,"",'Prezenční listina'!D127)</f>
        <v/>
      </c>
      <c r="F129" s="105" t="str">
        <f>IF('Prezenční listina'!F127=0,"",'Prezenční listina'!E127)</f>
        <v/>
      </c>
      <c r="G129" s="150" t="str">
        <f>IF('Prezenční listina'!F127=0,"",'Prezenční listina'!H127)</f>
        <v/>
      </c>
      <c r="H129" s="115"/>
      <c r="I129" s="115"/>
      <c r="J129" s="115"/>
      <c r="K129" s="115"/>
      <c r="L129" s="115"/>
      <c r="M129" s="115"/>
      <c r="N129" s="115"/>
      <c r="O129" s="115"/>
      <c r="P129" s="115"/>
      <c r="Q129" s="115"/>
      <c r="R129" s="115"/>
      <c r="S129" s="115"/>
      <c r="T129" s="115"/>
      <c r="U129" s="115"/>
      <c r="V129" s="115"/>
      <c r="W129" s="115"/>
      <c r="X129" s="115"/>
      <c r="Y129" s="115"/>
      <c r="Z129" s="115"/>
      <c r="AA129" s="115"/>
      <c r="AB129" s="115"/>
      <c r="AC129" s="115"/>
      <c r="AD129" s="115"/>
      <c r="AE129" s="115"/>
      <c r="AF129" s="115"/>
      <c r="AG129" s="115"/>
      <c r="AH129" s="115"/>
      <c r="AI129" s="115"/>
      <c r="AJ129" s="115"/>
      <c r="AK129" s="115"/>
      <c r="AL129" s="115"/>
      <c r="AM129" s="115"/>
      <c r="AN129" s="115"/>
      <c r="AO129" s="115"/>
      <c r="AP129" s="115"/>
      <c r="AQ129" s="115"/>
      <c r="AR129" s="115"/>
      <c r="AS129" s="115"/>
      <c r="AT129" s="115"/>
      <c r="AU129" s="115"/>
      <c r="AV129" s="115"/>
      <c r="AW129" s="115"/>
      <c r="AX129" s="115"/>
      <c r="AY129" s="115"/>
      <c r="AZ129" s="115"/>
      <c r="BA129" s="115"/>
      <c r="BB129" s="115"/>
      <c r="BC129" s="115"/>
      <c r="BD129" s="115"/>
      <c r="BE129" s="115"/>
      <c r="BF129" s="115"/>
      <c r="BG129" s="115"/>
      <c r="BH129" s="115"/>
      <c r="BI129" s="115"/>
      <c r="BJ129" s="115"/>
      <c r="BK129" s="115"/>
      <c r="BL129" s="115"/>
      <c r="BM129" s="115"/>
      <c r="BN129" s="115"/>
      <c r="BO129" s="115"/>
      <c r="BP129" s="115"/>
      <c r="BQ129" s="115"/>
      <c r="BR129" s="115"/>
      <c r="BS129" s="115"/>
      <c r="BT129" s="115"/>
      <c r="BU129" s="115"/>
      <c r="BV129" s="115"/>
      <c r="BW129" s="115"/>
      <c r="BX129" s="115"/>
      <c r="BY129" s="115"/>
      <c r="BZ129" s="115"/>
      <c r="CA129" s="115"/>
      <c r="CB129" s="115"/>
      <c r="CC129" s="115"/>
      <c r="CD129" s="115"/>
      <c r="CE129" s="115"/>
      <c r="CF129" s="115"/>
    </row>
    <row r="130" spans="1:84">
      <c r="A130" s="141" t="str">
        <f t="shared" si="2"/>
        <v/>
      </c>
      <c r="B130" s="142" t="str">
        <f>IF('Prezenční listina'!F128=0,"",'Prezenční listina'!F128)</f>
        <v/>
      </c>
      <c r="C130" s="104" t="str">
        <f>IF('Prezenční listina'!F128=0,"",'Prezenční listina'!B128)</f>
        <v/>
      </c>
      <c r="D130" s="104" t="str">
        <f>IF('Prezenční listina'!F128=0,"",'Prezenční listina'!C128)</f>
        <v/>
      </c>
      <c r="E130" s="105" t="str">
        <f>IF('Prezenční listina'!F128=0,"",'Prezenční listina'!D128)</f>
        <v/>
      </c>
      <c r="F130" s="105" t="str">
        <f>IF('Prezenční listina'!F128=0,"",'Prezenční listina'!E128)</f>
        <v/>
      </c>
      <c r="G130" s="150" t="str">
        <f>IF('Prezenční listina'!F128=0,"",'Prezenční listina'!H128)</f>
        <v/>
      </c>
      <c r="H130" s="115"/>
      <c r="I130" s="115"/>
      <c r="J130" s="115"/>
      <c r="K130" s="115"/>
      <c r="L130" s="115"/>
      <c r="M130" s="115"/>
      <c r="N130" s="115"/>
      <c r="O130" s="115"/>
      <c r="P130" s="115"/>
      <c r="Q130" s="115"/>
      <c r="R130" s="115"/>
      <c r="S130" s="115"/>
      <c r="T130" s="115"/>
      <c r="U130" s="115"/>
      <c r="V130" s="115"/>
      <c r="W130" s="115"/>
      <c r="X130" s="115"/>
      <c r="Y130" s="115"/>
      <c r="Z130" s="115"/>
      <c r="AA130" s="115"/>
      <c r="AB130" s="115"/>
      <c r="AC130" s="115"/>
      <c r="AD130" s="115"/>
      <c r="AE130" s="115"/>
      <c r="AF130" s="115"/>
      <c r="AG130" s="115"/>
      <c r="AH130" s="115"/>
      <c r="AI130" s="115"/>
      <c r="AJ130" s="115"/>
      <c r="AK130" s="115"/>
      <c r="AL130" s="115"/>
      <c r="AM130" s="115"/>
      <c r="AN130" s="115"/>
      <c r="AO130" s="115"/>
      <c r="AP130" s="115"/>
      <c r="AQ130" s="115"/>
      <c r="AR130" s="115"/>
      <c r="AS130" s="115"/>
      <c r="AT130" s="115"/>
      <c r="AU130" s="115"/>
      <c r="AV130" s="115"/>
      <c r="AW130" s="115"/>
      <c r="AX130" s="115"/>
      <c r="AY130" s="115"/>
      <c r="AZ130" s="115"/>
      <c r="BA130" s="115"/>
      <c r="BB130" s="115"/>
      <c r="BC130" s="115"/>
      <c r="BD130" s="115"/>
      <c r="BE130" s="115"/>
      <c r="BF130" s="115"/>
      <c r="BG130" s="115"/>
      <c r="BH130" s="115"/>
      <c r="BI130" s="115"/>
      <c r="BJ130" s="115"/>
      <c r="BK130" s="115"/>
      <c r="BL130" s="115"/>
      <c r="BM130" s="115"/>
      <c r="BN130" s="115"/>
      <c r="BO130" s="115"/>
      <c r="BP130" s="115"/>
      <c r="BQ130" s="115"/>
      <c r="BR130" s="115"/>
      <c r="BS130" s="115"/>
      <c r="BT130" s="115"/>
      <c r="BU130" s="115"/>
      <c r="BV130" s="115"/>
      <c r="BW130" s="115"/>
      <c r="BX130" s="115"/>
      <c r="BY130" s="115"/>
      <c r="BZ130" s="115"/>
      <c r="CA130" s="115"/>
      <c r="CB130" s="115"/>
      <c r="CC130" s="115"/>
      <c r="CD130" s="115"/>
      <c r="CE130" s="115"/>
      <c r="CF130" s="115"/>
    </row>
    <row r="131" spans="1:84">
      <c r="A131" s="141" t="str">
        <f t="shared" si="2"/>
        <v/>
      </c>
      <c r="B131" s="142" t="str">
        <f>IF('Prezenční listina'!F129=0,"",'Prezenční listina'!F129)</f>
        <v/>
      </c>
      <c r="C131" s="104" t="str">
        <f>IF('Prezenční listina'!F129=0,"",'Prezenční listina'!B129)</f>
        <v/>
      </c>
      <c r="D131" s="104" t="str">
        <f>IF('Prezenční listina'!F129=0,"",'Prezenční listina'!C129)</f>
        <v/>
      </c>
      <c r="E131" s="105" t="str">
        <f>IF('Prezenční listina'!F129=0,"",'Prezenční listina'!D129)</f>
        <v/>
      </c>
      <c r="F131" s="105" t="str">
        <f>IF('Prezenční listina'!F129=0,"",'Prezenční listina'!E129)</f>
        <v/>
      </c>
      <c r="G131" s="150" t="str">
        <f>IF('Prezenční listina'!F129=0,"",'Prezenční listina'!H129)</f>
        <v/>
      </c>
      <c r="H131" s="115"/>
      <c r="I131" s="115"/>
      <c r="J131" s="115"/>
      <c r="K131" s="115"/>
      <c r="L131" s="115"/>
      <c r="M131" s="115"/>
      <c r="N131" s="115"/>
      <c r="O131" s="115"/>
      <c r="P131" s="115"/>
      <c r="Q131" s="115"/>
      <c r="R131" s="115"/>
      <c r="S131" s="115"/>
      <c r="T131" s="115"/>
      <c r="U131" s="115"/>
      <c r="V131" s="115"/>
      <c r="W131" s="115"/>
      <c r="X131" s="115"/>
      <c r="Y131" s="115"/>
      <c r="Z131" s="115"/>
      <c r="AA131" s="115"/>
      <c r="AB131" s="115"/>
      <c r="AC131" s="115"/>
      <c r="AD131" s="115"/>
      <c r="AE131" s="115"/>
      <c r="AF131" s="115"/>
      <c r="AG131" s="115"/>
      <c r="AH131" s="115"/>
      <c r="AI131" s="115"/>
      <c r="AJ131" s="115"/>
      <c r="AK131" s="115"/>
      <c r="AL131" s="115"/>
      <c r="AM131" s="115"/>
      <c r="AN131" s="115"/>
      <c r="AO131" s="115"/>
      <c r="AP131" s="115"/>
      <c r="AQ131" s="115"/>
      <c r="AR131" s="115"/>
      <c r="AS131" s="115"/>
      <c r="AT131" s="115"/>
      <c r="AU131" s="115"/>
      <c r="AV131" s="115"/>
      <c r="AW131" s="115"/>
      <c r="AX131" s="115"/>
      <c r="AY131" s="115"/>
      <c r="AZ131" s="115"/>
      <c r="BA131" s="115"/>
      <c r="BB131" s="115"/>
      <c r="BC131" s="115"/>
      <c r="BD131" s="115"/>
      <c r="BE131" s="115"/>
      <c r="BF131" s="115"/>
      <c r="BG131" s="115"/>
      <c r="BH131" s="115"/>
      <c r="BI131" s="115"/>
      <c r="BJ131" s="115"/>
      <c r="BK131" s="115"/>
      <c r="BL131" s="115"/>
      <c r="BM131" s="115"/>
      <c r="BN131" s="115"/>
      <c r="BO131" s="115"/>
      <c r="BP131" s="115"/>
      <c r="BQ131" s="115"/>
      <c r="BR131" s="115"/>
      <c r="BS131" s="115"/>
      <c r="BT131" s="115"/>
      <c r="BU131" s="115"/>
      <c r="BV131" s="115"/>
      <c r="BW131" s="115"/>
      <c r="BX131" s="115"/>
      <c r="BY131" s="115"/>
      <c r="BZ131" s="115"/>
      <c r="CA131" s="115"/>
      <c r="CB131" s="115"/>
      <c r="CC131" s="115"/>
      <c r="CD131" s="115"/>
      <c r="CE131" s="115"/>
      <c r="CF131" s="115"/>
    </row>
    <row r="132" spans="1:84">
      <c r="A132" s="141" t="str">
        <f t="shared" si="2"/>
        <v/>
      </c>
      <c r="B132" s="142" t="str">
        <f>IF('Prezenční listina'!F130=0,"",'Prezenční listina'!F130)</f>
        <v/>
      </c>
      <c r="C132" s="104" t="str">
        <f>IF('Prezenční listina'!F130=0,"",'Prezenční listina'!B130)</f>
        <v/>
      </c>
      <c r="D132" s="104" t="str">
        <f>IF('Prezenční listina'!F130=0,"",'Prezenční listina'!C130)</f>
        <v/>
      </c>
      <c r="E132" s="105" t="str">
        <f>IF('Prezenční listina'!F130=0,"",'Prezenční listina'!D130)</f>
        <v/>
      </c>
      <c r="F132" s="105" t="str">
        <f>IF('Prezenční listina'!F130=0,"",'Prezenční listina'!E130)</f>
        <v/>
      </c>
      <c r="G132" s="150" t="str">
        <f>IF('Prezenční listina'!F130=0,"",'Prezenční listina'!H130)</f>
        <v/>
      </c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  <c r="R132" s="115"/>
      <c r="S132" s="115"/>
      <c r="T132" s="115"/>
      <c r="U132" s="115"/>
      <c r="V132" s="115"/>
      <c r="W132" s="115"/>
      <c r="X132" s="115"/>
      <c r="Y132" s="115"/>
      <c r="Z132" s="115"/>
      <c r="AA132" s="115"/>
      <c r="AB132" s="115"/>
      <c r="AC132" s="115"/>
      <c r="AD132" s="115"/>
      <c r="AE132" s="115"/>
      <c r="AF132" s="115"/>
      <c r="AG132" s="115"/>
      <c r="AH132" s="115"/>
      <c r="AI132" s="115"/>
      <c r="AJ132" s="115"/>
      <c r="AK132" s="115"/>
      <c r="AL132" s="115"/>
      <c r="AM132" s="115"/>
      <c r="AN132" s="115"/>
      <c r="AO132" s="115"/>
      <c r="AP132" s="115"/>
      <c r="AQ132" s="115"/>
      <c r="AR132" s="115"/>
      <c r="AS132" s="115"/>
      <c r="AT132" s="115"/>
      <c r="AU132" s="115"/>
      <c r="AV132" s="115"/>
      <c r="AW132" s="115"/>
      <c r="AX132" s="115"/>
      <c r="AY132" s="115"/>
      <c r="AZ132" s="115"/>
      <c r="BA132" s="115"/>
      <c r="BB132" s="115"/>
      <c r="BC132" s="115"/>
      <c r="BD132" s="115"/>
      <c r="BE132" s="115"/>
      <c r="BF132" s="115"/>
      <c r="BG132" s="115"/>
      <c r="BH132" s="115"/>
      <c r="BI132" s="115"/>
      <c r="BJ132" s="115"/>
      <c r="BK132" s="115"/>
      <c r="BL132" s="115"/>
      <c r="BM132" s="115"/>
      <c r="BN132" s="115"/>
      <c r="BO132" s="115"/>
      <c r="BP132" s="115"/>
      <c r="BQ132" s="115"/>
      <c r="BR132" s="115"/>
      <c r="BS132" s="115"/>
      <c r="BT132" s="115"/>
      <c r="BU132" s="115"/>
      <c r="BV132" s="115"/>
      <c r="BW132" s="115"/>
      <c r="BX132" s="115"/>
      <c r="BY132" s="115"/>
      <c r="BZ132" s="115"/>
      <c r="CA132" s="115"/>
      <c r="CB132" s="115"/>
      <c r="CC132" s="115"/>
      <c r="CD132" s="115"/>
      <c r="CE132" s="115"/>
      <c r="CF132" s="115"/>
    </row>
    <row r="133" spans="1:84">
      <c r="A133" s="141" t="str">
        <f t="shared" si="2"/>
        <v/>
      </c>
      <c r="B133" s="142" t="str">
        <f>IF('Prezenční listina'!F131=0,"",'Prezenční listina'!F131)</f>
        <v/>
      </c>
      <c r="C133" s="104" t="str">
        <f>IF('Prezenční listina'!F131=0,"",'Prezenční listina'!B131)</f>
        <v/>
      </c>
      <c r="D133" s="104" t="str">
        <f>IF('Prezenční listina'!F131=0,"",'Prezenční listina'!C131)</f>
        <v/>
      </c>
      <c r="E133" s="105" t="str">
        <f>IF('Prezenční listina'!F131=0,"",'Prezenční listina'!D131)</f>
        <v/>
      </c>
      <c r="F133" s="105" t="str">
        <f>IF('Prezenční listina'!F131=0,"",'Prezenční listina'!E131)</f>
        <v/>
      </c>
      <c r="G133" s="150" t="str">
        <f>IF('Prezenční listina'!F131=0,"",'Prezenční listina'!H131)</f>
        <v/>
      </c>
      <c r="H133" s="115"/>
      <c r="I133" s="115"/>
      <c r="J133" s="115"/>
      <c r="K133" s="115"/>
      <c r="L133" s="115"/>
      <c r="M133" s="115"/>
      <c r="N133" s="115"/>
      <c r="O133" s="115"/>
      <c r="P133" s="115"/>
      <c r="Q133" s="115"/>
      <c r="R133" s="115"/>
      <c r="S133" s="115"/>
      <c r="T133" s="115"/>
      <c r="U133" s="115"/>
      <c r="V133" s="115"/>
      <c r="W133" s="115"/>
      <c r="X133" s="115"/>
      <c r="Y133" s="115"/>
      <c r="Z133" s="115"/>
      <c r="AA133" s="115"/>
      <c r="AB133" s="115"/>
      <c r="AC133" s="115"/>
      <c r="AD133" s="115"/>
      <c r="AE133" s="115"/>
      <c r="AF133" s="115"/>
      <c r="AG133" s="115"/>
      <c r="AH133" s="115"/>
      <c r="AI133" s="115"/>
      <c r="AJ133" s="115"/>
      <c r="AK133" s="115"/>
      <c r="AL133" s="115"/>
      <c r="AM133" s="115"/>
      <c r="AN133" s="115"/>
      <c r="AO133" s="115"/>
      <c r="AP133" s="115"/>
      <c r="AQ133" s="115"/>
      <c r="AR133" s="115"/>
      <c r="AS133" s="115"/>
      <c r="AT133" s="115"/>
      <c r="AU133" s="115"/>
      <c r="AV133" s="115"/>
      <c r="AW133" s="115"/>
      <c r="AX133" s="115"/>
      <c r="AY133" s="115"/>
      <c r="AZ133" s="115"/>
      <c r="BA133" s="115"/>
      <c r="BB133" s="115"/>
      <c r="BC133" s="115"/>
      <c r="BD133" s="115"/>
      <c r="BE133" s="115"/>
      <c r="BF133" s="115"/>
      <c r="BG133" s="115"/>
      <c r="BH133" s="115"/>
      <c r="BI133" s="115"/>
      <c r="BJ133" s="115"/>
      <c r="BK133" s="115"/>
      <c r="BL133" s="115"/>
      <c r="BM133" s="115"/>
      <c r="BN133" s="115"/>
      <c r="BO133" s="115"/>
      <c r="BP133" s="115"/>
      <c r="BQ133" s="115"/>
      <c r="BR133" s="115"/>
      <c r="BS133" s="115"/>
      <c r="BT133" s="115"/>
      <c r="BU133" s="115"/>
      <c r="BV133" s="115"/>
      <c r="BW133" s="115"/>
      <c r="BX133" s="115"/>
      <c r="BY133" s="115"/>
      <c r="BZ133" s="115"/>
      <c r="CA133" s="115"/>
      <c r="CB133" s="115"/>
      <c r="CC133" s="115"/>
      <c r="CD133" s="115"/>
      <c r="CE133" s="115"/>
      <c r="CF133" s="115"/>
    </row>
    <row r="134" spans="1:84">
      <c r="A134" s="141" t="str">
        <f t="shared" si="2"/>
        <v/>
      </c>
      <c r="B134" s="142" t="str">
        <f>IF('Prezenční listina'!F132=0,"",'Prezenční listina'!F132)</f>
        <v/>
      </c>
      <c r="C134" s="104" t="str">
        <f>IF('Prezenční listina'!F132=0,"",'Prezenční listina'!B132)</f>
        <v/>
      </c>
      <c r="D134" s="104" t="str">
        <f>IF('Prezenční listina'!F132=0,"",'Prezenční listina'!C132)</f>
        <v/>
      </c>
      <c r="E134" s="105" t="str">
        <f>IF('Prezenční listina'!F132=0,"",'Prezenční listina'!D132)</f>
        <v/>
      </c>
      <c r="F134" s="105" t="str">
        <f>IF('Prezenční listina'!F132=0,"",'Prezenční listina'!E132)</f>
        <v/>
      </c>
      <c r="G134" s="150" t="str">
        <f>IF('Prezenční listina'!F132=0,"",'Prezenční listina'!H132)</f>
        <v/>
      </c>
      <c r="H134" s="115"/>
      <c r="I134" s="115"/>
      <c r="J134" s="115"/>
      <c r="K134" s="115"/>
      <c r="L134" s="115"/>
      <c r="M134" s="115"/>
      <c r="N134" s="115"/>
      <c r="O134" s="115"/>
      <c r="P134" s="115"/>
      <c r="Q134" s="115"/>
      <c r="R134" s="115"/>
      <c r="S134" s="115"/>
      <c r="T134" s="115"/>
      <c r="U134" s="115"/>
      <c r="V134" s="115"/>
      <c r="W134" s="115"/>
      <c r="X134" s="115"/>
      <c r="Y134" s="115"/>
      <c r="Z134" s="115"/>
      <c r="AA134" s="115"/>
      <c r="AB134" s="115"/>
      <c r="AC134" s="115"/>
      <c r="AD134" s="115"/>
      <c r="AE134" s="115"/>
      <c r="AF134" s="115"/>
      <c r="AG134" s="115"/>
      <c r="AH134" s="115"/>
      <c r="AI134" s="115"/>
      <c r="AJ134" s="115"/>
      <c r="AK134" s="115"/>
      <c r="AL134" s="115"/>
      <c r="AM134" s="115"/>
      <c r="AN134" s="115"/>
      <c r="AO134" s="115"/>
      <c r="AP134" s="115"/>
      <c r="AQ134" s="115"/>
      <c r="AR134" s="115"/>
      <c r="AS134" s="115"/>
      <c r="AT134" s="115"/>
      <c r="AU134" s="115"/>
      <c r="AV134" s="115"/>
      <c r="AW134" s="115"/>
      <c r="AX134" s="115"/>
      <c r="AY134" s="115"/>
      <c r="AZ134" s="115"/>
      <c r="BA134" s="115"/>
      <c r="BB134" s="115"/>
      <c r="BC134" s="115"/>
      <c r="BD134" s="115"/>
      <c r="BE134" s="115"/>
      <c r="BF134" s="115"/>
      <c r="BG134" s="115"/>
      <c r="BH134" s="115"/>
      <c r="BI134" s="115"/>
      <c r="BJ134" s="115"/>
      <c r="BK134" s="115"/>
      <c r="BL134" s="115"/>
      <c r="BM134" s="115"/>
      <c r="BN134" s="115"/>
      <c r="BO134" s="115"/>
      <c r="BP134" s="115"/>
      <c r="BQ134" s="115"/>
      <c r="BR134" s="115"/>
      <c r="BS134" s="115"/>
      <c r="BT134" s="115"/>
      <c r="BU134" s="115"/>
      <c r="BV134" s="115"/>
      <c r="BW134" s="115"/>
      <c r="BX134" s="115"/>
      <c r="BY134" s="115"/>
      <c r="BZ134" s="115"/>
      <c r="CA134" s="115"/>
      <c r="CB134" s="115"/>
      <c r="CC134" s="115"/>
      <c r="CD134" s="115"/>
      <c r="CE134" s="115"/>
      <c r="CF134" s="115"/>
    </row>
    <row r="135" spans="1:84">
      <c r="A135" s="141" t="str">
        <f t="shared" si="2"/>
        <v/>
      </c>
      <c r="B135" s="142" t="str">
        <f>IF('Prezenční listina'!F133=0,"",'Prezenční listina'!F133)</f>
        <v/>
      </c>
      <c r="C135" s="104" t="str">
        <f>IF('Prezenční listina'!F133=0,"",'Prezenční listina'!B133)</f>
        <v/>
      </c>
      <c r="D135" s="104" t="str">
        <f>IF('Prezenční listina'!F133=0,"",'Prezenční listina'!C133)</f>
        <v/>
      </c>
      <c r="E135" s="105" t="str">
        <f>IF('Prezenční listina'!F133=0,"",'Prezenční listina'!D133)</f>
        <v/>
      </c>
      <c r="F135" s="105" t="str">
        <f>IF('Prezenční listina'!F133=0,"",'Prezenční listina'!E133)</f>
        <v/>
      </c>
      <c r="G135" s="150" t="str">
        <f>IF('Prezenční listina'!F133=0,"",'Prezenční listina'!H133)</f>
        <v/>
      </c>
      <c r="H135" s="115"/>
      <c r="I135" s="115"/>
      <c r="J135" s="115"/>
      <c r="K135" s="115"/>
      <c r="L135" s="115"/>
      <c r="M135" s="115"/>
      <c r="N135" s="115"/>
      <c r="O135" s="115"/>
      <c r="P135" s="115"/>
      <c r="Q135" s="115"/>
      <c r="R135" s="115"/>
      <c r="S135" s="115"/>
      <c r="T135" s="115"/>
      <c r="U135" s="115"/>
      <c r="V135" s="115"/>
      <c r="W135" s="115"/>
      <c r="X135" s="115"/>
      <c r="Y135" s="115"/>
      <c r="Z135" s="115"/>
      <c r="AA135" s="115"/>
      <c r="AB135" s="115"/>
      <c r="AC135" s="115"/>
      <c r="AD135" s="115"/>
      <c r="AE135" s="115"/>
      <c r="AF135" s="115"/>
      <c r="AG135" s="115"/>
      <c r="AH135" s="115"/>
      <c r="AI135" s="115"/>
      <c r="AJ135" s="115"/>
      <c r="AK135" s="115"/>
      <c r="AL135" s="115"/>
      <c r="AM135" s="115"/>
      <c r="AN135" s="115"/>
      <c r="AO135" s="115"/>
      <c r="AP135" s="115"/>
      <c r="AQ135" s="115"/>
      <c r="AR135" s="115"/>
      <c r="AS135" s="115"/>
      <c r="AT135" s="115"/>
      <c r="AU135" s="115"/>
      <c r="AV135" s="115"/>
      <c r="AW135" s="115"/>
      <c r="AX135" s="115"/>
      <c r="AY135" s="115"/>
      <c r="AZ135" s="115"/>
      <c r="BA135" s="115"/>
      <c r="BB135" s="115"/>
      <c r="BC135" s="115"/>
      <c r="BD135" s="115"/>
      <c r="BE135" s="115"/>
      <c r="BF135" s="115"/>
      <c r="BG135" s="115"/>
      <c r="BH135" s="115"/>
      <c r="BI135" s="115"/>
      <c r="BJ135" s="115"/>
      <c r="BK135" s="115"/>
      <c r="BL135" s="115"/>
      <c r="BM135" s="115"/>
      <c r="BN135" s="115"/>
      <c r="BO135" s="115"/>
      <c r="BP135" s="115"/>
      <c r="BQ135" s="115"/>
      <c r="BR135" s="115"/>
      <c r="BS135" s="115"/>
      <c r="BT135" s="115"/>
      <c r="BU135" s="115"/>
      <c r="BV135" s="115"/>
      <c r="BW135" s="115"/>
      <c r="BX135" s="115"/>
      <c r="BY135" s="115"/>
      <c r="BZ135" s="115"/>
      <c r="CA135" s="115"/>
      <c r="CB135" s="115"/>
      <c r="CC135" s="115"/>
      <c r="CD135" s="115"/>
      <c r="CE135" s="115"/>
      <c r="CF135" s="115"/>
    </row>
    <row r="136" spans="1:84">
      <c r="A136" s="141" t="str">
        <f t="shared" si="2"/>
        <v/>
      </c>
      <c r="B136" s="142" t="str">
        <f>IF('Prezenční listina'!F134=0,"",'Prezenční listina'!F134)</f>
        <v/>
      </c>
      <c r="C136" s="104" t="str">
        <f>IF('Prezenční listina'!F134=0,"",'Prezenční listina'!B134)</f>
        <v/>
      </c>
      <c r="D136" s="104" t="str">
        <f>IF('Prezenční listina'!F134=0,"",'Prezenční listina'!C134)</f>
        <v/>
      </c>
      <c r="E136" s="105" t="str">
        <f>IF('Prezenční listina'!F134=0,"",'Prezenční listina'!D134)</f>
        <v/>
      </c>
      <c r="F136" s="105" t="str">
        <f>IF('Prezenční listina'!F134=0,"",'Prezenční listina'!E134)</f>
        <v/>
      </c>
      <c r="G136" s="150" t="str">
        <f>IF('Prezenční listina'!F134=0,"",'Prezenční listina'!H134)</f>
        <v/>
      </c>
      <c r="H136" s="115"/>
      <c r="I136" s="115"/>
      <c r="J136" s="115"/>
      <c r="K136" s="115"/>
      <c r="L136" s="115"/>
      <c r="M136" s="115"/>
      <c r="N136" s="115"/>
      <c r="O136" s="115"/>
      <c r="P136" s="115"/>
      <c r="Q136" s="115"/>
      <c r="R136" s="115"/>
      <c r="S136" s="115"/>
      <c r="T136" s="115"/>
      <c r="U136" s="115"/>
      <c r="V136" s="115"/>
      <c r="W136" s="115"/>
      <c r="X136" s="115"/>
      <c r="Y136" s="115"/>
      <c r="Z136" s="115"/>
      <c r="AA136" s="115"/>
      <c r="AB136" s="115"/>
      <c r="AC136" s="115"/>
      <c r="AD136" s="115"/>
      <c r="AE136" s="115"/>
      <c r="AF136" s="115"/>
      <c r="AG136" s="115"/>
      <c r="AH136" s="115"/>
      <c r="AI136" s="115"/>
      <c r="AJ136" s="115"/>
      <c r="AK136" s="115"/>
      <c r="AL136" s="115"/>
      <c r="AM136" s="115"/>
      <c r="AN136" s="115"/>
      <c r="AO136" s="115"/>
      <c r="AP136" s="115"/>
      <c r="AQ136" s="115"/>
      <c r="AR136" s="115"/>
      <c r="AS136" s="115"/>
      <c r="AT136" s="115"/>
      <c r="AU136" s="115"/>
      <c r="AV136" s="115"/>
      <c r="AW136" s="115"/>
      <c r="AX136" s="115"/>
      <c r="AY136" s="115"/>
      <c r="AZ136" s="115"/>
      <c r="BA136" s="115"/>
      <c r="BB136" s="115"/>
      <c r="BC136" s="115"/>
      <c r="BD136" s="115"/>
      <c r="BE136" s="115"/>
      <c r="BF136" s="115"/>
      <c r="BG136" s="115"/>
      <c r="BH136" s="115"/>
      <c r="BI136" s="115"/>
      <c r="BJ136" s="115"/>
      <c r="BK136" s="115"/>
      <c r="BL136" s="115"/>
      <c r="BM136" s="115"/>
      <c r="BN136" s="115"/>
      <c r="BO136" s="115"/>
      <c r="BP136" s="115"/>
      <c r="BQ136" s="115"/>
      <c r="BR136" s="115"/>
      <c r="BS136" s="115"/>
      <c r="BT136" s="115"/>
      <c r="BU136" s="115"/>
      <c r="BV136" s="115"/>
      <c r="BW136" s="115"/>
      <c r="BX136" s="115"/>
      <c r="BY136" s="115"/>
      <c r="BZ136" s="115"/>
      <c r="CA136" s="115"/>
      <c r="CB136" s="115"/>
      <c r="CC136" s="115"/>
      <c r="CD136" s="115"/>
      <c r="CE136" s="115"/>
      <c r="CF136" s="115"/>
    </row>
    <row r="137" spans="1:84">
      <c r="A137" s="141" t="str">
        <f t="shared" si="2"/>
        <v/>
      </c>
      <c r="B137" s="142" t="str">
        <f>IF('Prezenční listina'!F135=0,"",'Prezenční listina'!F135)</f>
        <v/>
      </c>
      <c r="C137" s="104" t="str">
        <f>IF('Prezenční listina'!F135=0,"",'Prezenční listina'!B135)</f>
        <v/>
      </c>
      <c r="D137" s="104" t="str">
        <f>IF('Prezenční listina'!F135=0,"",'Prezenční listina'!C135)</f>
        <v/>
      </c>
      <c r="E137" s="105" t="str">
        <f>IF('Prezenční listina'!F135=0,"",'Prezenční listina'!D135)</f>
        <v/>
      </c>
      <c r="F137" s="105" t="str">
        <f>IF('Prezenční listina'!F135=0,"",'Prezenční listina'!E135)</f>
        <v/>
      </c>
      <c r="G137" s="150" t="str">
        <f>IF('Prezenční listina'!F135=0,"",'Prezenční listina'!H135)</f>
        <v/>
      </c>
      <c r="H137" s="115"/>
      <c r="I137" s="115"/>
      <c r="J137" s="115"/>
      <c r="K137" s="115"/>
      <c r="L137" s="115"/>
      <c r="M137" s="115"/>
      <c r="N137" s="115"/>
      <c r="O137" s="115"/>
      <c r="P137" s="115"/>
      <c r="Q137" s="115"/>
      <c r="R137" s="115"/>
      <c r="S137" s="115"/>
      <c r="T137" s="115"/>
      <c r="U137" s="115"/>
      <c r="V137" s="115"/>
      <c r="W137" s="115"/>
      <c r="X137" s="115"/>
      <c r="Y137" s="115"/>
      <c r="Z137" s="115"/>
      <c r="AA137" s="115"/>
      <c r="AB137" s="115"/>
      <c r="AC137" s="115"/>
      <c r="AD137" s="115"/>
      <c r="AE137" s="115"/>
      <c r="AF137" s="115"/>
      <c r="AG137" s="115"/>
      <c r="AH137" s="115"/>
      <c r="AI137" s="115"/>
      <c r="AJ137" s="115"/>
      <c r="AK137" s="115"/>
      <c r="AL137" s="115"/>
      <c r="AM137" s="115"/>
      <c r="AN137" s="115"/>
      <c r="AO137" s="115"/>
      <c r="AP137" s="115"/>
      <c r="AQ137" s="115"/>
      <c r="AR137" s="115"/>
      <c r="AS137" s="115"/>
      <c r="AT137" s="115"/>
      <c r="AU137" s="115"/>
      <c r="AV137" s="115"/>
      <c r="AW137" s="115"/>
      <c r="AX137" s="115"/>
      <c r="AY137" s="115"/>
      <c r="AZ137" s="115"/>
      <c r="BA137" s="115"/>
      <c r="BB137" s="115"/>
      <c r="BC137" s="115"/>
      <c r="BD137" s="115"/>
      <c r="BE137" s="115"/>
      <c r="BF137" s="115"/>
      <c r="BG137" s="115"/>
      <c r="BH137" s="115"/>
      <c r="BI137" s="115"/>
      <c r="BJ137" s="115"/>
      <c r="BK137" s="115"/>
      <c r="BL137" s="115"/>
      <c r="BM137" s="115"/>
      <c r="BN137" s="115"/>
      <c r="BO137" s="115"/>
      <c r="BP137" s="115"/>
      <c r="BQ137" s="115"/>
      <c r="BR137" s="115"/>
      <c r="BS137" s="115"/>
      <c r="BT137" s="115"/>
      <c r="BU137" s="115"/>
      <c r="BV137" s="115"/>
      <c r="BW137" s="115"/>
      <c r="BX137" s="115"/>
      <c r="BY137" s="115"/>
      <c r="BZ137" s="115"/>
      <c r="CA137" s="115"/>
      <c r="CB137" s="115"/>
      <c r="CC137" s="115"/>
      <c r="CD137" s="115"/>
      <c r="CE137" s="115"/>
      <c r="CF137" s="115"/>
    </row>
    <row r="138" spans="1:84">
      <c r="A138" s="141" t="str">
        <f t="shared" si="2"/>
        <v/>
      </c>
      <c r="B138" s="142" t="str">
        <f>IF('Prezenční listina'!F136=0,"",'Prezenční listina'!F136)</f>
        <v/>
      </c>
      <c r="C138" s="104" t="str">
        <f>IF('Prezenční listina'!F136=0,"",'Prezenční listina'!B136)</f>
        <v/>
      </c>
      <c r="D138" s="104" t="str">
        <f>IF('Prezenční listina'!F136=0,"",'Prezenční listina'!C136)</f>
        <v/>
      </c>
      <c r="E138" s="105" t="str">
        <f>IF('Prezenční listina'!F136=0,"",'Prezenční listina'!D136)</f>
        <v/>
      </c>
      <c r="F138" s="105" t="str">
        <f>IF('Prezenční listina'!F136=0,"",'Prezenční listina'!E136)</f>
        <v/>
      </c>
      <c r="G138" s="150" t="str">
        <f>IF('Prezenční listina'!F136=0,"",'Prezenční listina'!H136)</f>
        <v/>
      </c>
      <c r="H138" s="115"/>
      <c r="I138" s="115"/>
      <c r="J138" s="115"/>
      <c r="K138" s="115"/>
      <c r="L138" s="115"/>
      <c r="M138" s="115"/>
      <c r="N138" s="115"/>
      <c r="O138" s="115"/>
      <c r="P138" s="115"/>
      <c r="Q138" s="115"/>
      <c r="R138" s="115"/>
      <c r="S138" s="115"/>
      <c r="T138" s="115"/>
      <c r="U138" s="115"/>
      <c r="V138" s="115"/>
      <c r="W138" s="115"/>
      <c r="X138" s="115"/>
      <c r="Y138" s="115"/>
      <c r="Z138" s="115"/>
      <c r="AA138" s="115"/>
      <c r="AB138" s="115"/>
      <c r="AC138" s="115"/>
      <c r="AD138" s="115"/>
      <c r="AE138" s="115"/>
      <c r="AF138" s="115"/>
      <c r="AG138" s="115"/>
      <c r="AH138" s="115"/>
      <c r="AI138" s="115"/>
      <c r="AJ138" s="115"/>
      <c r="AK138" s="115"/>
      <c r="AL138" s="115"/>
      <c r="AM138" s="115"/>
      <c r="AN138" s="115"/>
      <c r="AO138" s="115"/>
      <c r="AP138" s="115"/>
      <c r="AQ138" s="115"/>
      <c r="AR138" s="115"/>
      <c r="AS138" s="115"/>
      <c r="AT138" s="115"/>
      <c r="AU138" s="115"/>
      <c r="AV138" s="115"/>
      <c r="AW138" s="115"/>
      <c r="AX138" s="115"/>
      <c r="AY138" s="115"/>
      <c r="AZ138" s="115"/>
      <c r="BA138" s="115"/>
      <c r="BB138" s="115"/>
      <c r="BC138" s="115"/>
      <c r="BD138" s="115"/>
      <c r="BE138" s="115"/>
      <c r="BF138" s="115"/>
      <c r="BG138" s="115"/>
      <c r="BH138" s="115"/>
      <c r="BI138" s="115"/>
      <c r="BJ138" s="115"/>
      <c r="BK138" s="115"/>
      <c r="BL138" s="115"/>
      <c r="BM138" s="115"/>
      <c r="BN138" s="115"/>
      <c r="BO138" s="115"/>
      <c r="BP138" s="115"/>
      <c r="BQ138" s="115"/>
      <c r="BR138" s="115"/>
      <c r="BS138" s="115"/>
      <c r="BT138" s="115"/>
      <c r="BU138" s="115"/>
      <c r="BV138" s="115"/>
      <c r="BW138" s="115"/>
      <c r="BX138" s="115"/>
      <c r="BY138" s="115"/>
      <c r="BZ138" s="115"/>
      <c r="CA138" s="115"/>
      <c r="CB138" s="115"/>
      <c r="CC138" s="115"/>
      <c r="CD138" s="115"/>
      <c r="CE138" s="115"/>
      <c r="CF138" s="115"/>
    </row>
    <row r="139" spans="1:84">
      <c r="A139" s="141" t="str">
        <f t="shared" si="2"/>
        <v/>
      </c>
      <c r="B139" s="142" t="str">
        <f>IF('Prezenční listina'!F137=0,"",'Prezenční listina'!F137)</f>
        <v/>
      </c>
      <c r="C139" s="104" t="str">
        <f>IF('Prezenční listina'!F137=0,"",'Prezenční listina'!B137)</f>
        <v/>
      </c>
      <c r="D139" s="104" t="str">
        <f>IF('Prezenční listina'!F137=0,"",'Prezenční listina'!C137)</f>
        <v/>
      </c>
      <c r="E139" s="105" t="str">
        <f>IF('Prezenční listina'!F137=0,"",'Prezenční listina'!D137)</f>
        <v/>
      </c>
      <c r="F139" s="105" t="str">
        <f>IF('Prezenční listina'!F137=0,"",'Prezenční listina'!E137)</f>
        <v/>
      </c>
      <c r="G139" s="150" t="str">
        <f>IF('Prezenční listina'!F137=0,"",'Prezenční listina'!H137)</f>
        <v/>
      </c>
      <c r="H139" s="115"/>
      <c r="I139" s="115"/>
      <c r="J139" s="115"/>
      <c r="K139" s="115"/>
      <c r="L139" s="115"/>
      <c r="M139" s="115"/>
      <c r="N139" s="115"/>
      <c r="O139" s="115"/>
      <c r="P139" s="115"/>
      <c r="Q139" s="115"/>
      <c r="R139" s="115"/>
      <c r="S139" s="115"/>
      <c r="T139" s="115"/>
      <c r="U139" s="115"/>
      <c r="V139" s="115"/>
      <c r="W139" s="115"/>
      <c r="X139" s="115"/>
      <c r="Y139" s="115"/>
      <c r="Z139" s="115"/>
      <c r="AA139" s="115"/>
      <c r="AB139" s="115"/>
      <c r="AC139" s="115"/>
      <c r="AD139" s="115"/>
      <c r="AE139" s="115"/>
      <c r="AF139" s="115"/>
      <c r="AG139" s="115"/>
      <c r="AH139" s="115"/>
      <c r="AI139" s="115"/>
      <c r="AJ139" s="115"/>
      <c r="AK139" s="115"/>
      <c r="AL139" s="115"/>
      <c r="AM139" s="115"/>
      <c r="AN139" s="115"/>
      <c r="AO139" s="115"/>
      <c r="AP139" s="115"/>
      <c r="AQ139" s="115"/>
      <c r="AR139" s="115"/>
      <c r="AS139" s="115"/>
      <c r="AT139" s="115"/>
      <c r="AU139" s="115"/>
      <c r="AV139" s="115"/>
      <c r="AW139" s="115"/>
      <c r="AX139" s="115"/>
      <c r="AY139" s="115"/>
      <c r="AZ139" s="115"/>
      <c r="BA139" s="115"/>
      <c r="BB139" s="115"/>
      <c r="BC139" s="115"/>
      <c r="BD139" s="115"/>
      <c r="BE139" s="115"/>
      <c r="BF139" s="115"/>
      <c r="BG139" s="115"/>
      <c r="BH139" s="115"/>
      <c r="BI139" s="115"/>
      <c r="BJ139" s="115"/>
      <c r="BK139" s="115"/>
      <c r="BL139" s="115"/>
      <c r="BM139" s="115"/>
      <c r="BN139" s="115"/>
      <c r="BO139" s="115"/>
      <c r="BP139" s="115"/>
      <c r="BQ139" s="115"/>
      <c r="BR139" s="115"/>
      <c r="BS139" s="115"/>
      <c r="BT139" s="115"/>
      <c r="BU139" s="115"/>
      <c r="BV139" s="115"/>
      <c r="BW139" s="115"/>
      <c r="BX139" s="115"/>
      <c r="BY139" s="115"/>
      <c r="BZ139" s="115"/>
      <c r="CA139" s="115"/>
      <c r="CB139" s="115"/>
      <c r="CC139" s="115"/>
      <c r="CD139" s="115"/>
      <c r="CE139" s="115"/>
      <c r="CF139" s="115"/>
    </row>
    <row r="140" spans="1:84">
      <c r="A140" s="141" t="str">
        <f t="shared" si="2"/>
        <v/>
      </c>
      <c r="B140" s="142" t="str">
        <f>IF('Prezenční listina'!F138=0,"",'Prezenční listina'!F138)</f>
        <v/>
      </c>
      <c r="C140" s="104" t="str">
        <f>IF('Prezenční listina'!F138=0,"",'Prezenční listina'!B138)</f>
        <v/>
      </c>
      <c r="D140" s="104" t="str">
        <f>IF('Prezenční listina'!F138=0,"",'Prezenční listina'!C138)</f>
        <v/>
      </c>
      <c r="E140" s="105" t="str">
        <f>IF('Prezenční listina'!F138=0,"",'Prezenční listina'!D138)</f>
        <v/>
      </c>
      <c r="F140" s="105" t="str">
        <f>IF('Prezenční listina'!F138=0,"",'Prezenční listina'!E138)</f>
        <v/>
      </c>
      <c r="G140" s="150" t="str">
        <f>IF('Prezenční listina'!F138=0,"",'Prezenční listina'!H138)</f>
        <v/>
      </c>
      <c r="H140" s="115"/>
      <c r="I140" s="115"/>
      <c r="J140" s="115"/>
      <c r="K140" s="115"/>
      <c r="L140" s="115"/>
      <c r="M140" s="115"/>
      <c r="N140" s="115"/>
      <c r="O140" s="115"/>
      <c r="P140" s="115"/>
      <c r="Q140" s="115"/>
      <c r="R140" s="115"/>
      <c r="S140" s="115"/>
      <c r="T140" s="115"/>
      <c r="U140" s="115"/>
      <c r="V140" s="115"/>
      <c r="W140" s="115"/>
      <c r="X140" s="115"/>
      <c r="Y140" s="115"/>
      <c r="Z140" s="115"/>
      <c r="AA140" s="115"/>
      <c r="AB140" s="115"/>
      <c r="AC140" s="115"/>
      <c r="AD140" s="115"/>
      <c r="AE140" s="115"/>
      <c r="AF140" s="115"/>
      <c r="AG140" s="115"/>
      <c r="AH140" s="115"/>
      <c r="AI140" s="115"/>
      <c r="AJ140" s="115"/>
      <c r="AK140" s="115"/>
      <c r="AL140" s="115"/>
      <c r="AM140" s="115"/>
      <c r="AN140" s="115"/>
      <c r="AO140" s="115"/>
      <c r="AP140" s="115"/>
      <c r="AQ140" s="115"/>
      <c r="AR140" s="115"/>
      <c r="AS140" s="115"/>
      <c r="AT140" s="115"/>
      <c r="AU140" s="115"/>
      <c r="AV140" s="115"/>
      <c r="AW140" s="115"/>
      <c r="AX140" s="115"/>
      <c r="AY140" s="115"/>
      <c r="AZ140" s="115"/>
      <c r="BA140" s="115"/>
      <c r="BB140" s="115"/>
      <c r="BC140" s="115"/>
      <c r="BD140" s="115"/>
      <c r="BE140" s="115"/>
      <c r="BF140" s="115"/>
      <c r="BG140" s="115"/>
      <c r="BH140" s="115"/>
      <c r="BI140" s="115"/>
      <c r="BJ140" s="115"/>
      <c r="BK140" s="115"/>
      <c r="BL140" s="115"/>
      <c r="BM140" s="115"/>
      <c r="BN140" s="115"/>
      <c r="BO140" s="115"/>
      <c r="BP140" s="115"/>
      <c r="BQ140" s="115"/>
      <c r="BR140" s="115"/>
      <c r="BS140" s="115"/>
      <c r="BT140" s="115"/>
      <c r="BU140" s="115"/>
      <c r="BV140" s="115"/>
      <c r="BW140" s="115"/>
      <c r="BX140" s="115"/>
      <c r="BY140" s="115"/>
      <c r="BZ140" s="115"/>
      <c r="CA140" s="115"/>
      <c r="CB140" s="115"/>
      <c r="CC140" s="115"/>
      <c r="CD140" s="115"/>
      <c r="CE140" s="115"/>
      <c r="CF140" s="115"/>
    </row>
    <row r="141" spans="1:84" ht="13.5" thickBot="1">
      <c r="A141" s="151" t="str">
        <f t="shared" si="2"/>
        <v/>
      </c>
      <c r="B141" s="152" t="str">
        <f>IF('Prezenční listina'!F139=0,"",'Prezenční listina'!F139)</f>
        <v/>
      </c>
      <c r="C141" s="110" t="str">
        <f>IF('Prezenční listina'!F139=0,"",'Prezenční listina'!B139)</f>
        <v/>
      </c>
      <c r="D141" s="110" t="str">
        <f>IF('Prezenční listina'!F139=0,"",'Prezenční listina'!C139)</f>
        <v/>
      </c>
      <c r="E141" s="111" t="str">
        <f>IF('Prezenční listina'!F139=0,"",'Prezenční listina'!D139)</f>
        <v/>
      </c>
      <c r="F141" s="111" t="str">
        <f>IF('Prezenční listina'!F139=0,"",'Prezenční listina'!E139)</f>
        <v/>
      </c>
      <c r="G141" s="153" t="str">
        <f>IF('Prezenční listina'!F139=0,"",'Prezenční listina'!H139)</f>
        <v/>
      </c>
      <c r="H141" s="115"/>
      <c r="I141" s="115"/>
      <c r="J141" s="115"/>
      <c r="K141" s="115"/>
      <c r="L141" s="115"/>
      <c r="M141" s="115"/>
      <c r="N141" s="115"/>
      <c r="O141" s="115"/>
      <c r="P141" s="115"/>
      <c r="Q141" s="115"/>
      <c r="R141" s="115"/>
      <c r="S141" s="115"/>
      <c r="T141" s="115"/>
      <c r="U141" s="115"/>
      <c r="V141" s="115"/>
      <c r="W141" s="115"/>
      <c r="X141" s="115"/>
      <c r="Y141" s="115"/>
      <c r="Z141" s="115"/>
      <c r="AA141" s="115"/>
      <c r="AB141" s="115"/>
      <c r="AC141" s="115"/>
      <c r="AD141" s="115"/>
      <c r="AE141" s="115"/>
      <c r="AF141" s="115"/>
      <c r="AG141" s="115"/>
      <c r="AH141" s="115"/>
      <c r="AI141" s="115"/>
      <c r="AJ141" s="115"/>
      <c r="AK141" s="115"/>
      <c r="AL141" s="115"/>
      <c r="AM141" s="115"/>
      <c r="AN141" s="115"/>
      <c r="AO141" s="115"/>
      <c r="AP141" s="115"/>
      <c r="AQ141" s="115"/>
      <c r="AR141" s="115"/>
      <c r="AS141" s="115"/>
      <c r="AT141" s="115"/>
      <c r="AU141" s="115"/>
      <c r="AV141" s="115"/>
      <c r="AW141" s="115"/>
      <c r="AX141" s="115"/>
      <c r="AY141" s="115"/>
      <c r="AZ141" s="115"/>
      <c r="BA141" s="115"/>
      <c r="BB141" s="115"/>
      <c r="BC141" s="115"/>
      <c r="BD141" s="115"/>
      <c r="BE141" s="115"/>
      <c r="BF141" s="115"/>
      <c r="BG141" s="115"/>
      <c r="BH141" s="115"/>
      <c r="BI141" s="115"/>
      <c r="BJ141" s="115"/>
      <c r="BK141" s="115"/>
      <c r="BL141" s="115"/>
      <c r="BM141" s="115"/>
      <c r="BN141" s="115"/>
      <c r="BO141" s="115"/>
      <c r="BP141" s="115"/>
      <c r="BQ141" s="115"/>
      <c r="BR141" s="115"/>
      <c r="BS141" s="115"/>
      <c r="BT141" s="115"/>
      <c r="BU141" s="115"/>
      <c r="BV141" s="115"/>
      <c r="BW141" s="115"/>
      <c r="BX141" s="115"/>
      <c r="BY141" s="115"/>
      <c r="BZ141" s="115"/>
      <c r="CA141" s="115"/>
      <c r="CB141" s="115"/>
      <c r="CC141" s="115"/>
      <c r="CD141" s="115"/>
      <c r="CE141" s="115"/>
      <c r="CF141" s="115"/>
    </row>
    <row r="142" spans="1:84" s="115" customFormat="1">
      <c r="A142" s="154"/>
      <c r="B142" s="155"/>
      <c r="C142" s="143"/>
      <c r="D142" s="143"/>
      <c r="E142" s="156"/>
      <c r="F142" s="156"/>
      <c r="G142" s="156"/>
    </row>
    <row r="143" spans="1:84" s="115" customFormat="1">
      <c r="A143" s="154"/>
      <c r="B143" s="155"/>
      <c r="C143" s="143"/>
      <c r="D143" s="143"/>
      <c r="E143" s="156"/>
      <c r="F143" s="156"/>
      <c r="G143" s="156"/>
    </row>
    <row r="144" spans="1:84" s="115" customFormat="1">
      <c r="A144" s="154"/>
      <c r="B144" s="155"/>
      <c r="C144" s="143"/>
      <c r="D144" s="143"/>
      <c r="E144" s="156"/>
      <c r="F144" s="156"/>
      <c r="G144" s="156"/>
    </row>
    <row r="145" spans="1:7" s="115" customFormat="1">
      <c r="A145" s="154"/>
      <c r="B145" s="155"/>
      <c r="C145" s="143"/>
      <c r="D145" s="143"/>
      <c r="E145" s="156"/>
      <c r="F145" s="156"/>
      <c r="G145" s="156"/>
    </row>
    <row r="146" spans="1:7" s="115" customFormat="1">
      <c r="A146" s="154"/>
      <c r="B146" s="155"/>
      <c r="C146" s="143"/>
      <c r="D146" s="143"/>
      <c r="E146" s="156"/>
      <c r="F146" s="156"/>
      <c r="G146" s="156"/>
    </row>
    <row r="147" spans="1:7" s="115" customFormat="1">
      <c r="A147" s="154"/>
      <c r="B147" s="155"/>
      <c r="C147" s="143"/>
      <c r="D147" s="143"/>
      <c r="E147" s="156"/>
      <c r="F147" s="156"/>
      <c r="G147" s="156"/>
    </row>
    <row r="148" spans="1:7" s="115" customFormat="1">
      <c r="A148" s="154"/>
      <c r="B148" s="155"/>
      <c r="C148" s="143"/>
      <c r="D148" s="143"/>
      <c r="E148" s="156"/>
      <c r="F148" s="156"/>
      <c r="G148" s="156"/>
    </row>
    <row r="149" spans="1:7" s="115" customFormat="1">
      <c r="A149" s="154"/>
      <c r="B149" s="155"/>
      <c r="C149" s="143"/>
      <c r="D149" s="143"/>
      <c r="E149" s="156"/>
      <c r="F149" s="156"/>
      <c r="G149" s="156"/>
    </row>
    <row r="150" spans="1:7" s="115" customFormat="1">
      <c r="A150" s="154"/>
      <c r="B150" s="155"/>
      <c r="C150" s="143"/>
      <c r="D150" s="143"/>
      <c r="E150" s="156"/>
      <c r="F150" s="156"/>
      <c r="G150" s="156"/>
    </row>
    <row r="151" spans="1:7" s="115" customFormat="1">
      <c r="A151" s="154"/>
      <c r="B151" s="155"/>
      <c r="C151" s="143"/>
      <c r="D151" s="143"/>
      <c r="E151" s="156"/>
      <c r="F151" s="156"/>
      <c r="G151" s="156"/>
    </row>
    <row r="152" spans="1:7" s="115" customFormat="1">
      <c r="A152" s="154"/>
      <c r="E152" s="128"/>
    </row>
    <row r="153" spans="1:7" s="115" customFormat="1">
      <c r="A153" s="154"/>
      <c r="E153" s="128"/>
    </row>
    <row r="154" spans="1:7" s="115" customFormat="1">
      <c r="A154" s="154"/>
      <c r="E154" s="128"/>
    </row>
    <row r="155" spans="1:7" s="115" customFormat="1">
      <c r="A155" s="154"/>
      <c r="E155" s="128"/>
    </row>
    <row r="156" spans="1:7" s="115" customFormat="1">
      <c r="A156" s="154"/>
      <c r="E156" s="128"/>
    </row>
    <row r="157" spans="1:7" s="115" customFormat="1">
      <c r="A157" s="154"/>
      <c r="E157" s="128"/>
    </row>
    <row r="158" spans="1:7" s="115" customFormat="1">
      <c r="A158" s="154"/>
      <c r="E158" s="128"/>
    </row>
    <row r="159" spans="1:7" s="115" customFormat="1">
      <c r="A159" s="154"/>
      <c r="E159" s="128"/>
    </row>
    <row r="160" spans="1:7" s="115" customFormat="1">
      <c r="A160" s="154"/>
      <c r="E160" s="128"/>
    </row>
    <row r="161" spans="1:5" s="115" customFormat="1" ht="26.25">
      <c r="A161" s="154"/>
      <c r="D161" s="157"/>
      <c r="E161" s="128"/>
    </row>
    <row r="162" spans="1:5" s="115" customFormat="1">
      <c r="A162" s="154"/>
      <c r="E162" s="128"/>
    </row>
    <row r="163" spans="1:5" s="115" customFormat="1">
      <c r="A163" s="154"/>
      <c r="E163" s="128"/>
    </row>
    <row r="164" spans="1:5" s="115" customFormat="1">
      <c r="A164" s="154"/>
      <c r="E164" s="128"/>
    </row>
    <row r="165" spans="1:5" s="115" customFormat="1">
      <c r="A165" s="154"/>
      <c r="E165" s="128"/>
    </row>
    <row r="166" spans="1:5" s="115" customFormat="1">
      <c r="A166" s="154"/>
      <c r="E166" s="128"/>
    </row>
    <row r="167" spans="1:5" s="115" customFormat="1">
      <c r="A167" s="154"/>
      <c r="E167" s="128"/>
    </row>
    <row r="168" spans="1:5" s="115" customFormat="1">
      <c r="A168" s="154"/>
      <c r="E168" s="128"/>
    </row>
    <row r="169" spans="1:5" s="115" customFormat="1">
      <c r="A169" s="154"/>
      <c r="E169" s="128"/>
    </row>
    <row r="170" spans="1:5" s="115" customFormat="1">
      <c r="A170" s="154"/>
      <c r="E170" s="128"/>
    </row>
    <row r="171" spans="1:5" s="115" customFormat="1">
      <c r="A171" s="154"/>
      <c r="E171" s="128"/>
    </row>
    <row r="172" spans="1:5" s="115" customFormat="1">
      <c r="A172" s="154"/>
      <c r="E172" s="128"/>
    </row>
    <row r="173" spans="1:5" s="115" customFormat="1">
      <c r="A173" s="154"/>
      <c r="E173" s="128"/>
    </row>
    <row r="174" spans="1:5" s="115" customFormat="1">
      <c r="A174" s="154"/>
      <c r="E174" s="128"/>
    </row>
    <row r="175" spans="1:5" s="115" customFormat="1">
      <c r="A175" s="154"/>
      <c r="E175" s="128"/>
    </row>
    <row r="176" spans="1:5" s="115" customFormat="1">
      <c r="A176" s="154"/>
      <c r="E176" s="128"/>
    </row>
    <row r="177" spans="1:5" s="115" customFormat="1">
      <c r="A177" s="154"/>
      <c r="E177" s="128"/>
    </row>
    <row r="178" spans="1:5" s="115" customFormat="1">
      <c r="A178" s="154"/>
      <c r="E178" s="128"/>
    </row>
    <row r="179" spans="1:5" s="115" customFormat="1">
      <c r="A179" s="154"/>
      <c r="E179" s="128"/>
    </row>
    <row r="180" spans="1:5" s="115" customFormat="1">
      <c r="A180" s="154"/>
      <c r="E180" s="128"/>
    </row>
    <row r="181" spans="1:5" s="115" customFormat="1">
      <c r="A181" s="154"/>
      <c r="E181" s="128"/>
    </row>
    <row r="182" spans="1:5" s="115" customFormat="1">
      <c r="A182" s="154"/>
      <c r="E182" s="128"/>
    </row>
    <row r="183" spans="1:5" s="115" customFormat="1">
      <c r="A183" s="154"/>
      <c r="E183" s="128"/>
    </row>
    <row r="184" spans="1:5" s="115" customFormat="1">
      <c r="A184" s="154"/>
      <c r="E184" s="128"/>
    </row>
    <row r="185" spans="1:5" s="115" customFormat="1">
      <c r="A185" s="154"/>
      <c r="E185" s="128"/>
    </row>
    <row r="186" spans="1:5" s="115" customFormat="1">
      <c r="A186" s="154"/>
      <c r="E186" s="128"/>
    </row>
  </sheetData>
  <sheetProtection algorithmName="SHA-512" hashValue="e1FpevLLRyhWaxsdTbb0L0xyuOfstVi3MW8dp/y2TQg342o1C4jWzs7uPc2eAu94eiM85kOfENCx9BK1ljYhqA==" saltValue="ZY16BYrwJaPF9sWM5SUl2Q==" spinCount="100000" sheet="1" objects="1" scenarios="1"/>
  <sortState ref="B5:G141">
    <sortCondition ref="B5:B141"/>
  </sortState>
  <mergeCells count="5">
    <mergeCell ref="L5:L12"/>
    <mergeCell ref="A1:G1"/>
    <mergeCell ref="A3:G3"/>
    <mergeCell ref="A2:G2"/>
    <mergeCell ref="I2:J3"/>
  </mergeCells>
  <phoneticPr fontId="5" type="noConversion"/>
  <pageMargins left="0.39370078740157483" right="0.15748031496062992" top="0.23622047244094491" bottom="0.11811023622047245" header="0.19685039370078741" footer="0.15748031496062992"/>
  <pageSetup paperSize="9" scale="99" fitToHeight="2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3">
    <pageSetUpPr fitToPage="1"/>
  </sheetPr>
  <dimension ref="A1:AO667"/>
  <sheetViews>
    <sheetView showGridLines="0" showWhiteSpace="0" view="pageBreakPreview" zoomScale="110" zoomScaleNormal="100" zoomScaleSheetLayoutView="110" workbookViewId="0">
      <selection activeCell="G13" sqref="G13"/>
    </sheetView>
  </sheetViews>
  <sheetFormatPr defaultRowHeight="12.75"/>
  <cols>
    <col min="1" max="1" width="9.5703125" style="12" customWidth="1"/>
    <col min="2" max="2" width="9.42578125" style="12" bestFit="1" customWidth="1"/>
    <col min="3" max="3" width="8.7109375" style="12" customWidth="1"/>
    <col min="4" max="4" width="9.42578125" style="12" bestFit="1" customWidth="1"/>
    <col min="5" max="5" width="19.42578125" style="12" bestFit="1" customWidth="1"/>
    <col min="6" max="6" width="15.7109375" style="12" customWidth="1"/>
    <col min="7" max="7" width="8.85546875" style="10" customWidth="1"/>
    <col min="8" max="8" width="32.140625" style="12" customWidth="1"/>
    <col min="9" max="9" width="11.7109375" style="10" customWidth="1"/>
    <col min="10" max="10" width="3.42578125" style="115" customWidth="1"/>
    <col min="11" max="41" width="9.140625" style="115"/>
    <col min="42" max="16384" width="9.140625" style="12"/>
  </cols>
  <sheetData>
    <row r="1" spans="1:41" ht="48.75" customHeight="1" thickBot="1">
      <c r="A1" s="181" t="str">
        <f>"Výsledková listina - Malý svratecký maraton "&amp;'Prezenční listina'!O2</f>
        <v>Výsledková listina - Malý svratecký maraton 2015</v>
      </c>
      <c r="B1" s="182"/>
      <c r="C1" s="182"/>
      <c r="D1" s="182"/>
      <c r="E1" s="182"/>
      <c r="F1" s="182"/>
      <c r="G1" s="182"/>
      <c r="H1" s="182"/>
      <c r="I1" s="183"/>
    </row>
    <row r="2" spans="1:41" ht="26.25" customHeight="1">
      <c r="A2" s="187">
        <v>42238</v>
      </c>
      <c r="B2" s="188"/>
      <c r="C2" s="188"/>
      <c r="D2" s="188"/>
      <c r="E2" s="188"/>
      <c r="F2" s="188"/>
      <c r="G2" s="188"/>
      <c r="H2" s="188"/>
      <c r="I2" s="189"/>
      <c r="K2" s="190" t="s">
        <v>23</v>
      </c>
      <c r="L2" s="191"/>
      <c r="M2" s="191"/>
      <c r="N2" s="191"/>
      <c r="O2" s="192"/>
    </row>
    <row r="3" spans="1:41" ht="18.75" customHeight="1" thickBot="1">
      <c r="A3" s="184" t="str">
        <f>'Prezenční listina'!O2-1953&amp;". ročník"</f>
        <v>62. ročník</v>
      </c>
      <c r="B3" s="185"/>
      <c r="C3" s="185"/>
      <c r="D3" s="185"/>
      <c r="E3" s="185"/>
      <c r="F3" s="185"/>
      <c r="G3" s="185"/>
      <c r="H3" s="185"/>
      <c r="I3" s="186"/>
      <c r="K3" s="193"/>
      <c r="L3" s="194"/>
      <c r="M3" s="194"/>
      <c r="N3" s="194"/>
      <c r="O3" s="195"/>
    </row>
    <row r="4" spans="1:41" ht="25.5" customHeight="1" thickBot="1">
      <c r="A4" s="116" t="s">
        <v>11</v>
      </c>
      <c r="B4" s="117" t="s">
        <v>12</v>
      </c>
      <c r="C4" s="118" t="s">
        <v>3</v>
      </c>
      <c r="D4" s="117" t="s">
        <v>7</v>
      </c>
      <c r="E4" s="118" t="s">
        <v>6</v>
      </c>
      <c r="F4" s="118" t="s">
        <v>0</v>
      </c>
      <c r="G4" s="118" t="s">
        <v>1</v>
      </c>
      <c r="H4" s="118" t="s">
        <v>4</v>
      </c>
      <c r="I4" s="119" t="s">
        <v>8</v>
      </c>
      <c r="K4" s="193"/>
      <c r="L4" s="194"/>
      <c r="M4" s="194"/>
      <c r="N4" s="194"/>
      <c r="O4" s="195"/>
    </row>
    <row r="5" spans="1:41" s="125" customFormat="1" ht="20.100000000000001" customHeight="1">
      <c r="A5" s="102">
        <v>1</v>
      </c>
      <c r="B5" s="120">
        <v>1</v>
      </c>
      <c r="C5" s="121" t="str">
        <f>'Startovní listina'!G98</f>
        <v>B</v>
      </c>
      <c r="D5" s="121">
        <f>'Startovní listina'!B98</f>
        <v>107</v>
      </c>
      <c r="E5" s="122" t="str">
        <f>'Startovní listina'!C98</f>
        <v>Orálek</v>
      </c>
      <c r="F5" s="122" t="str">
        <f>'Startovní listina'!D98</f>
        <v>Daniel</v>
      </c>
      <c r="G5" s="122">
        <f>'Startovní listina'!E98</f>
        <v>1970</v>
      </c>
      <c r="H5" s="122" t="str">
        <f>'Startovní listina'!F98</f>
        <v>Moravská Slávia Brno</v>
      </c>
      <c r="I5" s="123">
        <v>7.9560185185185192E-2</v>
      </c>
      <c r="J5" s="124"/>
      <c r="K5" s="193"/>
      <c r="L5" s="194"/>
      <c r="M5" s="194"/>
      <c r="N5" s="194"/>
      <c r="O5" s="195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</row>
    <row r="6" spans="1:41" s="125" customFormat="1" ht="20.100000000000001" customHeight="1">
      <c r="A6" s="102">
        <f>IF('Výsledková listina'!D5&lt;&gt;"",A5+1,"")</f>
        <v>2</v>
      </c>
      <c r="B6" s="120">
        <v>1</v>
      </c>
      <c r="C6" s="121" t="str">
        <f>'Startovní listina'!G15</f>
        <v>A</v>
      </c>
      <c r="D6" s="121">
        <f>'Startovní listina'!B15</f>
        <v>11</v>
      </c>
      <c r="E6" s="122" t="str">
        <f>'Startovní listina'!C15</f>
        <v>Fousek</v>
      </c>
      <c r="F6" s="122" t="str">
        <f>'Startovní listina'!D15</f>
        <v>Jan</v>
      </c>
      <c r="G6" s="122">
        <f>'Startovní listina'!E15</f>
        <v>1991</v>
      </c>
      <c r="H6" s="122" t="str">
        <f>'Startovní listina'!F15</f>
        <v>MK Seitl Ostrava</v>
      </c>
      <c r="I6" s="123">
        <v>8.4212962962962976E-2</v>
      </c>
      <c r="J6" s="124"/>
      <c r="K6" s="193"/>
      <c r="L6" s="194"/>
      <c r="M6" s="194"/>
      <c r="N6" s="194"/>
      <c r="O6" s="195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</row>
    <row r="7" spans="1:41" ht="20.100000000000001" customHeight="1">
      <c r="A7" s="102">
        <f>IF('Výsledková listina'!D6&lt;&gt;"",A6+1,"")</f>
        <v>3</v>
      </c>
      <c r="B7" s="120">
        <v>2</v>
      </c>
      <c r="C7" s="121" t="str">
        <f>'Startovní listina'!G27</f>
        <v>A</v>
      </c>
      <c r="D7" s="121">
        <f>'Startovní listina'!B27</f>
        <v>26</v>
      </c>
      <c r="E7" s="122" t="str">
        <f>'Startovní listina'!C27</f>
        <v>Nováček</v>
      </c>
      <c r="F7" s="122" t="str">
        <f>'Startovní listina'!D27</f>
        <v>Tomáš</v>
      </c>
      <c r="G7" s="122">
        <f>'Startovní listina'!E27</f>
        <v>1983</v>
      </c>
      <c r="H7" s="122" t="str">
        <f>'Startovní listina'!F27</f>
        <v>Atletic Třebíč</v>
      </c>
      <c r="I7" s="123">
        <v>8.6886574074074074E-2</v>
      </c>
      <c r="K7" s="193"/>
      <c r="L7" s="194"/>
      <c r="M7" s="194"/>
      <c r="N7" s="194"/>
      <c r="O7" s="195"/>
    </row>
    <row r="8" spans="1:41" ht="20.100000000000001" customHeight="1">
      <c r="A8" s="102">
        <f>IF('Výsledková listina'!D7&lt;&gt;"",A7+1,"")</f>
        <v>4</v>
      </c>
      <c r="B8" s="120">
        <v>2</v>
      </c>
      <c r="C8" s="121" t="str">
        <f>'Startovní listina'!G12</f>
        <v>B</v>
      </c>
      <c r="D8" s="121">
        <f>'Startovní listina'!B12</f>
        <v>8</v>
      </c>
      <c r="E8" s="122" t="str">
        <f>'Startovní listina'!C12</f>
        <v>Škapa</v>
      </c>
      <c r="F8" s="122" t="str">
        <f>'Startovní listina'!D12</f>
        <v>Marek</v>
      </c>
      <c r="G8" s="122">
        <f>'Startovní listina'!E12</f>
        <v>1971</v>
      </c>
      <c r="H8" s="122" t="str">
        <f>'Startovní listina'!F12</f>
        <v>MK Seitl Ostrava</v>
      </c>
      <c r="I8" s="123">
        <v>8.7268518518518523E-2</v>
      </c>
      <c r="K8" s="193"/>
      <c r="L8" s="194"/>
      <c r="M8" s="194"/>
      <c r="N8" s="194"/>
      <c r="O8" s="195"/>
    </row>
    <row r="9" spans="1:41" ht="20.100000000000001" customHeight="1">
      <c r="A9" s="102">
        <f>IF('Výsledková listina'!D8&lt;&gt;"",A8+1,"")</f>
        <v>5</v>
      </c>
      <c r="B9" s="120">
        <v>3</v>
      </c>
      <c r="C9" s="121" t="str">
        <f>'Startovní listina'!G9</f>
        <v>B</v>
      </c>
      <c r="D9" s="121">
        <f>'Startovní listina'!B9</f>
        <v>5</v>
      </c>
      <c r="E9" s="122" t="str">
        <f>'Startovní listina'!C9</f>
        <v>Chramosta</v>
      </c>
      <c r="F9" s="122" t="str">
        <f>'Startovní listina'!D9</f>
        <v>Jaroslav</v>
      </c>
      <c r="G9" s="122">
        <f>'Startovní listina'!E9</f>
        <v>1966</v>
      </c>
      <c r="H9" s="122" t="str">
        <f>'Startovní listina'!F9</f>
        <v>JABOJA Team Děčín</v>
      </c>
      <c r="I9" s="123">
        <v>8.744212962962962E-2</v>
      </c>
      <c r="K9" s="193"/>
      <c r="L9" s="194"/>
      <c r="M9" s="194"/>
      <c r="N9" s="194"/>
      <c r="O9" s="195"/>
    </row>
    <row r="10" spans="1:41" ht="20.100000000000001" customHeight="1">
      <c r="A10" s="102">
        <f>IF('Výsledková listina'!D9&lt;&gt;"",A9+1,"")</f>
        <v>6</v>
      </c>
      <c r="B10" s="120">
        <v>4</v>
      </c>
      <c r="C10" s="121" t="str">
        <f>'Startovní listina'!G39</f>
        <v>B</v>
      </c>
      <c r="D10" s="121">
        <f>'Startovní listina'!B39</f>
        <v>40</v>
      </c>
      <c r="E10" s="122" t="str">
        <f>'Startovní listina'!C39</f>
        <v>Ryška</v>
      </c>
      <c r="F10" s="122" t="str">
        <f>'Startovní listina'!D39</f>
        <v>Vít</v>
      </c>
      <c r="G10" s="122">
        <f>'Startovní listina'!E39</f>
        <v>1975</v>
      </c>
      <c r="H10" s="122" t="str">
        <f>'Startovní listina'!F39</f>
        <v>VSK Univerzita Brno</v>
      </c>
      <c r="I10" s="123">
        <v>8.8599537037037046E-2</v>
      </c>
      <c r="K10" s="193"/>
      <c r="L10" s="194"/>
      <c r="M10" s="194"/>
      <c r="N10" s="194"/>
      <c r="O10" s="195"/>
    </row>
    <row r="11" spans="1:41" ht="20.100000000000001" customHeight="1">
      <c r="A11" s="102">
        <f>IF('Výsledková listina'!D10&lt;&gt;"",A10+1,"")</f>
        <v>7</v>
      </c>
      <c r="B11" s="120">
        <v>3</v>
      </c>
      <c r="C11" s="121" t="str">
        <f>'Startovní listina'!G58</f>
        <v>A</v>
      </c>
      <c r="D11" s="121">
        <f>'Startovní listina'!B58</f>
        <v>60</v>
      </c>
      <c r="E11" s="122" t="str">
        <f>'Startovní listina'!C58</f>
        <v>Kupidlovský</v>
      </c>
      <c r="F11" s="122" t="str">
        <f>'Startovní listina'!D58</f>
        <v>Daniel</v>
      </c>
      <c r="G11" s="122">
        <f>'Startovní listina'!E58</f>
        <v>1976</v>
      </c>
      <c r="H11" s="122" t="str">
        <f>'Startovní listina'!F58</f>
        <v>Stodůlky</v>
      </c>
      <c r="I11" s="123">
        <v>8.8819444444444451E-2</v>
      </c>
      <c r="K11" s="193"/>
      <c r="L11" s="194"/>
      <c r="M11" s="194"/>
      <c r="N11" s="194"/>
      <c r="O11" s="195"/>
    </row>
    <row r="12" spans="1:41" ht="20.100000000000001" customHeight="1">
      <c r="A12" s="102">
        <f>IF('Výsledková listina'!D11&lt;&gt;"",A11+1,"")</f>
        <v>8</v>
      </c>
      <c r="B12" s="120">
        <v>5</v>
      </c>
      <c r="C12" s="121" t="str">
        <f>'Startovní listina'!G24</f>
        <v>B</v>
      </c>
      <c r="D12" s="121">
        <f>'Startovní listina'!B24</f>
        <v>22</v>
      </c>
      <c r="E12" s="122" t="str">
        <f>'Startovní listina'!C24</f>
        <v>Štýbnar</v>
      </c>
      <c r="F12" s="122" t="str">
        <f>'Startovní listina'!D24</f>
        <v>Zbyněk</v>
      </c>
      <c r="G12" s="122">
        <f>'Startovní listina'!E24</f>
        <v>1974</v>
      </c>
      <c r="H12" s="122" t="str">
        <f>'Startovní listina'!F24</f>
        <v>Běžec Vysočiny Jihlava</v>
      </c>
      <c r="I12" s="123">
        <v>8.9398148148148157E-2</v>
      </c>
      <c r="K12" s="193"/>
      <c r="L12" s="194"/>
      <c r="M12" s="194"/>
      <c r="N12" s="194"/>
      <c r="O12" s="195"/>
    </row>
    <row r="13" spans="1:41" ht="20.100000000000001" customHeight="1" thickBot="1">
      <c r="A13" s="102">
        <f>IF('Výsledková listina'!D12&lt;&gt;"",A12+1,"")</f>
        <v>9</v>
      </c>
      <c r="B13" s="120">
        <v>6</v>
      </c>
      <c r="C13" s="121" t="str">
        <f>'Startovní listina'!G40</f>
        <v>B</v>
      </c>
      <c r="D13" s="121">
        <f>'Startovní listina'!B40</f>
        <v>41</v>
      </c>
      <c r="E13" s="122" t="str">
        <f>'Startovní listina'!C40</f>
        <v>Hýbl</v>
      </c>
      <c r="F13" s="122" t="str">
        <f>'Startovní listina'!D40</f>
        <v>Jiří</v>
      </c>
      <c r="G13" s="122">
        <f>'Startovní listina'!E40</f>
        <v>1967</v>
      </c>
      <c r="H13" s="122" t="str">
        <f>'Startovní listina'!F40</f>
        <v>Hrušovany u Brna</v>
      </c>
      <c r="I13" s="123">
        <v>9.0393518518518512E-2</v>
      </c>
      <c r="K13" s="196"/>
      <c r="L13" s="197"/>
      <c r="M13" s="197"/>
      <c r="N13" s="197"/>
      <c r="O13" s="198"/>
    </row>
    <row r="14" spans="1:41" ht="20.100000000000001" customHeight="1">
      <c r="A14" s="102">
        <f>IF('Výsledková listina'!D13&lt;&gt;"",A13+1,"")</f>
        <v>10</v>
      </c>
      <c r="B14" s="120">
        <v>4</v>
      </c>
      <c r="C14" s="121" t="str">
        <f>'Startovní listina'!G74</f>
        <v>A</v>
      </c>
      <c r="D14" s="121">
        <f>'Startovní listina'!B74</f>
        <v>82</v>
      </c>
      <c r="E14" s="122" t="str">
        <f>'Startovní listina'!C74</f>
        <v>Glier</v>
      </c>
      <c r="F14" s="122" t="str">
        <f>'Startovní listina'!D74</f>
        <v>Michal</v>
      </c>
      <c r="G14" s="122">
        <f>'Startovní listina'!E74</f>
        <v>1982</v>
      </c>
      <c r="H14" s="122" t="str">
        <f>'Startovní listina'!F74</f>
        <v>Moravská Slávia Brno</v>
      </c>
      <c r="I14" s="123">
        <v>9.0972222222222218E-2</v>
      </c>
    </row>
    <row r="15" spans="1:41" ht="20.100000000000001" customHeight="1">
      <c r="A15" s="102">
        <f>IF('Výsledková listina'!D14&lt;&gt;"",A14+1,"")</f>
        <v>11</v>
      </c>
      <c r="B15" s="120">
        <v>7</v>
      </c>
      <c r="C15" s="121" t="str">
        <f>'Startovní listina'!G49</f>
        <v>B</v>
      </c>
      <c r="D15" s="121">
        <f>'Startovní listina'!B49</f>
        <v>50</v>
      </c>
      <c r="E15" s="122" t="str">
        <f>'Startovní listina'!C49</f>
        <v>Dušil</v>
      </c>
      <c r="F15" s="122" t="str">
        <f>'Startovní listina'!D49</f>
        <v>Jaroslav</v>
      </c>
      <c r="G15" s="122">
        <f>'Startovní listina'!E49</f>
        <v>1970</v>
      </c>
      <c r="H15" s="122" t="str">
        <f>'Startovní listina'!F49</f>
        <v>Brno</v>
      </c>
      <c r="I15" s="123">
        <v>9.2511574074074066E-2</v>
      </c>
    </row>
    <row r="16" spans="1:41" ht="20.100000000000001" customHeight="1">
      <c r="A16" s="102">
        <f>IF('Výsledková listina'!D15&lt;&gt;"",A15+1,"")</f>
        <v>12</v>
      </c>
      <c r="B16" s="120">
        <v>1</v>
      </c>
      <c r="C16" s="121" t="str">
        <f>'Startovní listina'!G79</f>
        <v>F</v>
      </c>
      <c r="D16" s="121">
        <f>'Startovní listina'!B79</f>
        <v>87</v>
      </c>
      <c r="E16" s="122" t="str">
        <f>'Startovní listina'!C79</f>
        <v>Dýrová Macháčková</v>
      </c>
      <c r="F16" s="122" t="str">
        <f>'Startovní listina'!D79</f>
        <v>Šárka</v>
      </c>
      <c r="G16" s="122">
        <f>'Startovní listina'!E79</f>
        <v>1983</v>
      </c>
      <c r="H16" s="122" t="str">
        <f>'Startovní listina'!F79</f>
        <v>Mizunoteam Brno</v>
      </c>
      <c r="I16" s="123">
        <v>9.2696759259259257E-2</v>
      </c>
    </row>
    <row r="17" spans="1:13" ht="20.100000000000001" customHeight="1">
      <c r="A17" s="102">
        <f>IF('Výsledková listina'!D16&lt;&gt;"",A16+1,"")</f>
        <v>13</v>
      </c>
      <c r="B17" s="120">
        <v>8</v>
      </c>
      <c r="C17" s="121" t="str">
        <f>'Startovní listina'!G41</f>
        <v>B</v>
      </c>
      <c r="D17" s="121">
        <f>'Startovní listina'!B41</f>
        <v>42</v>
      </c>
      <c r="E17" s="122" t="str">
        <f>'Startovní listina'!C41</f>
        <v>Horný</v>
      </c>
      <c r="F17" s="122" t="str">
        <f>'Startovní listina'!D41</f>
        <v>Pavel</v>
      </c>
      <c r="G17" s="122">
        <f>'Startovní listina'!E41</f>
        <v>1973</v>
      </c>
      <c r="H17" s="122" t="str">
        <f>'Startovní listina'!F41</f>
        <v>VHT Přerov</v>
      </c>
      <c r="I17" s="123">
        <v>9.4976851851851854E-2</v>
      </c>
    </row>
    <row r="18" spans="1:13" ht="20.100000000000001" customHeight="1">
      <c r="A18" s="102">
        <f>IF('Výsledková listina'!D17&lt;&gt;"",A17+1,"")</f>
        <v>14</v>
      </c>
      <c r="B18" s="120">
        <v>1</v>
      </c>
      <c r="C18" s="121" t="str">
        <f>'Startovní listina'!G29</f>
        <v>C</v>
      </c>
      <c r="D18" s="121">
        <f>'Startovní listina'!B29</f>
        <v>28</v>
      </c>
      <c r="E18" s="122" t="str">
        <f>'Startovní listina'!C29</f>
        <v>Kratochvíl</v>
      </c>
      <c r="F18" s="122" t="str">
        <f>'Startovní listina'!D29</f>
        <v>Pavel</v>
      </c>
      <c r="G18" s="122">
        <f>'Startovní listina'!E29</f>
        <v>1960</v>
      </c>
      <c r="H18" s="122" t="str">
        <f>'Startovní listina'!F29</f>
        <v>Atletic Třebíč</v>
      </c>
      <c r="I18" s="123">
        <v>9.6608796296296304E-2</v>
      </c>
    </row>
    <row r="19" spans="1:13" ht="20.100000000000001" customHeight="1">
      <c r="A19" s="102">
        <f>IF('Výsledková listina'!D18&lt;&gt;"",A18+1,"")</f>
        <v>15</v>
      </c>
      <c r="B19" s="120">
        <v>5</v>
      </c>
      <c r="C19" s="121" t="str">
        <f>'Startovní listina'!G51</f>
        <v>A</v>
      </c>
      <c r="D19" s="121">
        <f>'Startovní listina'!B51</f>
        <v>53</v>
      </c>
      <c r="E19" s="122" t="str">
        <f>'Startovní listina'!C51</f>
        <v>Očenášek</v>
      </c>
      <c r="F19" s="122" t="str">
        <f>'Startovní listina'!D51</f>
        <v>Zdeněk</v>
      </c>
      <c r="G19" s="122">
        <f>'Startovní listina'!E51</f>
        <v>1976</v>
      </c>
      <c r="H19" s="122" t="str">
        <f>'Startovní listina'!F51</f>
        <v>Brno</v>
      </c>
      <c r="I19" s="123">
        <v>9.6944444444444444E-2</v>
      </c>
      <c r="M19" s="126"/>
    </row>
    <row r="20" spans="1:13" ht="20.100000000000001" customHeight="1">
      <c r="A20" s="102">
        <f>IF('Výsledková listina'!D19&lt;&gt;"",A19+1,"")</f>
        <v>16</v>
      </c>
      <c r="B20" s="120">
        <v>9</v>
      </c>
      <c r="C20" s="121" t="str">
        <f>'Startovní listina'!G47</f>
        <v>B</v>
      </c>
      <c r="D20" s="121">
        <f>'Startovní listina'!B47</f>
        <v>48</v>
      </c>
      <c r="E20" s="122" t="str">
        <f>'Startovní listina'!C47</f>
        <v>Alman</v>
      </c>
      <c r="F20" s="122" t="str">
        <f>'Startovní listina'!D47</f>
        <v>Dušan</v>
      </c>
      <c r="G20" s="122">
        <f>'Startovní listina'!E47</f>
        <v>1967</v>
      </c>
      <c r="H20" s="122" t="str">
        <f>'Startovní listina'!F47</f>
        <v>Babice</v>
      </c>
      <c r="I20" s="123">
        <v>9.7083333333333341E-2</v>
      </c>
    </row>
    <row r="21" spans="1:13" ht="20.100000000000001" customHeight="1">
      <c r="A21" s="102">
        <f>IF('Výsledková listina'!D20&lt;&gt;"",A20+1,"")</f>
        <v>17</v>
      </c>
      <c r="B21" s="120">
        <v>6</v>
      </c>
      <c r="C21" s="121" t="str">
        <f>'Startovní listina'!G86</f>
        <v>A</v>
      </c>
      <c r="D21" s="121">
        <f>'Startovní listina'!B86</f>
        <v>95</v>
      </c>
      <c r="E21" s="122" t="str">
        <f>'Startovní listina'!C86</f>
        <v>Kratochvíl</v>
      </c>
      <c r="F21" s="122" t="str">
        <f>'Startovní listina'!D86</f>
        <v>Jaroslav</v>
      </c>
      <c r="G21" s="122">
        <f>'Startovní listina'!E86</f>
        <v>1977</v>
      </c>
      <c r="H21" s="122" t="str">
        <f>'Startovní listina'!F86</f>
        <v>SDH Hluboké</v>
      </c>
      <c r="I21" s="123">
        <v>9.7916666666666666E-2</v>
      </c>
    </row>
    <row r="22" spans="1:13" ht="20.100000000000001" customHeight="1">
      <c r="A22" s="102">
        <f>IF('Výsledková listina'!D22&lt;&gt;"",A21+1,"")</f>
        <v>18</v>
      </c>
      <c r="B22" s="120">
        <v>10</v>
      </c>
      <c r="C22" s="121" t="str">
        <f>'Startovní listina'!G48</f>
        <v>B</v>
      </c>
      <c r="D22" s="121">
        <f>'Startovní listina'!B48</f>
        <v>49</v>
      </c>
      <c r="E22" s="122" t="str">
        <f>'Startovní listina'!C48</f>
        <v>Plekanec</v>
      </c>
      <c r="F22" s="122" t="str">
        <f>'Startovní listina'!D48</f>
        <v>Juraj</v>
      </c>
      <c r="G22" s="122">
        <f>'Startovní listina'!E48</f>
        <v>1974</v>
      </c>
      <c r="H22" s="122" t="str">
        <f>'Startovní listina'!F48</f>
        <v>Brno</v>
      </c>
      <c r="I22" s="123">
        <v>9.8321759259259248E-2</v>
      </c>
    </row>
    <row r="23" spans="1:13" ht="20.100000000000001" customHeight="1">
      <c r="A23" s="102">
        <f>IF('Výsledková listina'!D21&lt;&gt;"",A22+1,"")</f>
        <v>19</v>
      </c>
      <c r="B23" s="120">
        <v>2</v>
      </c>
      <c r="C23" s="121" t="str">
        <f>'Startovní listina'!G50</f>
        <v>F</v>
      </c>
      <c r="D23" s="121">
        <f>'Startovní listina'!B50</f>
        <v>51</v>
      </c>
      <c r="E23" s="122" t="str">
        <f>'Startovní listina'!C50</f>
        <v>Pešáková</v>
      </c>
      <c r="F23" s="122" t="str">
        <f>'Startovní listina'!D50</f>
        <v>Mirka</v>
      </c>
      <c r="G23" s="122">
        <f>'Startovní listina'!E50</f>
        <v>1985</v>
      </c>
      <c r="H23" s="122" t="str">
        <f>'Startovní listina'!F50</f>
        <v>AK RACERS Tetčice</v>
      </c>
      <c r="I23" s="123">
        <v>9.857638888888888E-2</v>
      </c>
    </row>
    <row r="24" spans="1:13" ht="20.100000000000001" customHeight="1">
      <c r="A24" s="102">
        <f>IF('Výsledková listina'!D23&lt;&gt;"",A23+1,"")</f>
        <v>20</v>
      </c>
      <c r="B24" s="120">
        <v>11</v>
      </c>
      <c r="C24" s="121" t="str">
        <f>'Startovní listina'!G89</f>
        <v>B</v>
      </c>
      <c r="D24" s="121">
        <f>'Startovní listina'!B89</f>
        <v>98</v>
      </c>
      <c r="E24" s="122" t="str">
        <f>'Startovní listina'!C89</f>
        <v>Konečný</v>
      </c>
      <c r="F24" s="122" t="str">
        <f>'Startovní listina'!D89</f>
        <v>Libor</v>
      </c>
      <c r="G24" s="122">
        <f>'Startovní listina'!E89</f>
        <v>1971</v>
      </c>
      <c r="H24" s="122" t="str">
        <f>'Startovní listina'!F89</f>
        <v>Kuřim</v>
      </c>
      <c r="I24" s="123">
        <v>9.9386574074074072E-2</v>
      </c>
    </row>
    <row r="25" spans="1:13" ht="20.100000000000001" customHeight="1">
      <c r="A25" s="102">
        <f>IF('Výsledková listina'!D24&lt;&gt;"",A24+1,"")</f>
        <v>21</v>
      </c>
      <c r="B25" s="120">
        <v>2</v>
      </c>
      <c r="C25" s="121" t="str">
        <f>'Startovní listina'!G59</f>
        <v>C</v>
      </c>
      <c r="D25" s="121">
        <f>'Startovní listina'!B59</f>
        <v>61</v>
      </c>
      <c r="E25" s="122" t="str">
        <f>'Startovní listina'!C59</f>
        <v>Bezrouk</v>
      </c>
      <c r="F25" s="122" t="str">
        <f>'Startovní listina'!D59</f>
        <v>Jiří</v>
      </c>
      <c r="G25" s="122">
        <f>'Startovní listina'!E59</f>
        <v>1962</v>
      </c>
      <c r="H25" s="122" t="str">
        <f>'Startovní listina'!F59</f>
        <v>Křtiny</v>
      </c>
      <c r="I25" s="123">
        <v>9.9432870370370366E-2</v>
      </c>
    </row>
    <row r="26" spans="1:13" ht="20.100000000000001" customHeight="1">
      <c r="A26" s="102">
        <f>IF('Výsledková listina'!D25&lt;&gt;"",A25+1,"")</f>
        <v>22</v>
      </c>
      <c r="B26" s="120">
        <v>7</v>
      </c>
      <c r="C26" s="121" t="str">
        <f>'Startovní listina'!G56</f>
        <v>A</v>
      </c>
      <c r="D26" s="121">
        <f>'Startovní listina'!B56</f>
        <v>58</v>
      </c>
      <c r="E26" s="122" t="str">
        <f>'Startovní listina'!C56</f>
        <v>Řezníček</v>
      </c>
      <c r="F26" s="122" t="str">
        <f>'Startovní listina'!D56</f>
        <v>Roman</v>
      </c>
      <c r="G26" s="122">
        <f>'Startovní listina'!E56</f>
        <v>1977</v>
      </c>
      <c r="H26" s="122" t="str">
        <f>'Startovní listina'!F56</f>
        <v>Žďár nad Sázavou</v>
      </c>
      <c r="I26" s="123">
        <v>0.1002199074074074</v>
      </c>
    </row>
    <row r="27" spans="1:13" ht="20.100000000000001" customHeight="1">
      <c r="A27" s="102">
        <f>IF('Výsledková listina'!D26&lt;&gt;"",A26+1,"")</f>
        <v>23</v>
      </c>
      <c r="B27" s="120">
        <v>8</v>
      </c>
      <c r="C27" s="121" t="str">
        <f>'Startovní listina'!G22</f>
        <v>A</v>
      </c>
      <c r="D27" s="121">
        <f>'Startovní listina'!B22</f>
        <v>19</v>
      </c>
      <c r="E27" s="122" t="str">
        <f>'Startovní listina'!C22</f>
        <v>Pokorný</v>
      </c>
      <c r="F27" s="122" t="str">
        <f>'Startovní listina'!D22</f>
        <v>Václav</v>
      </c>
      <c r="G27" s="122">
        <f>'Startovní listina'!E22</f>
        <v>1978</v>
      </c>
      <c r="H27" s="122" t="str">
        <f>'Startovní listina'!F22</f>
        <v>Brno</v>
      </c>
      <c r="I27" s="123">
        <v>0.1007986111111111</v>
      </c>
    </row>
    <row r="28" spans="1:13" ht="20.100000000000001" customHeight="1">
      <c r="A28" s="102">
        <f>IF('Výsledková listina'!D27&lt;&gt;"",A27+1,"")</f>
        <v>24</v>
      </c>
      <c r="B28" s="120">
        <v>9</v>
      </c>
      <c r="C28" s="121" t="str">
        <f>'Startovní listina'!G28</f>
        <v>A</v>
      </c>
      <c r="D28" s="121">
        <f>'Startovní listina'!B28</f>
        <v>27</v>
      </c>
      <c r="E28" s="122" t="str">
        <f>'Startovní listina'!C28</f>
        <v>Bohuslav</v>
      </c>
      <c r="F28" s="122" t="str">
        <f>'Startovní listina'!D28</f>
        <v>Martin</v>
      </c>
      <c r="G28" s="122">
        <f>'Startovní listina'!E28</f>
        <v>1987</v>
      </c>
      <c r="H28" s="122" t="str">
        <f>'Startovní listina'!F28</f>
        <v>Atletic Třebíč</v>
      </c>
      <c r="I28" s="123">
        <v>0.10146990740740741</v>
      </c>
    </row>
    <row r="29" spans="1:13" ht="20.100000000000001" customHeight="1">
      <c r="A29" s="102">
        <f>IF('Výsledková listina'!D28&lt;&gt;"",A28+1,"")</f>
        <v>25</v>
      </c>
      <c r="B29" s="120">
        <v>10</v>
      </c>
      <c r="C29" s="121" t="str">
        <f>'Startovní listina'!G38</f>
        <v>A</v>
      </c>
      <c r="D29" s="121">
        <f>'Startovní listina'!B38</f>
        <v>38</v>
      </c>
      <c r="E29" s="122" t="str">
        <f>'Startovní listina'!C38</f>
        <v>Kocur</v>
      </c>
      <c r="F29" s="122" t="str">
        <f>'Startovní listina'!D38</f>
        <v>Lukáš</v>
      </c>
      <c r="G29" s="122">
        <f>'Startovní listina'!E38</f>
        <v>1977</v>
      </c>
      <c r="H29" s="122" t="str">
        <f>'Startovní listina'!F38</f>
        <v>VHS Brno</v>
      </c>
      <c r="I29" s="123">
        <v>0.10182870370370371</v>
      </c>
    </row>
    <row r="30" spans="1:13" ht="20.100000000000001" customHeight="1">
      <c r="A30" s="102">
        <f>IF('Výsledková listina'!D29&lt;&gt;"",A29+1,"")</f>
        <v>26</v>
      </c>
      <c r="B30" s="120">
        <v>11</v>
      </c>
      <c r="C30" s="121" t="str">
        <f>'Startovní listina'!G61</f>
        <v>A</v>
      </c>
      <c r="D30" s="121">
        <f>'Startovní listina'!B61</f>
        <v>63</v>
      </c>
      <c r="E30" s="122" t="str">
        <f>'Startovní listina'!C61</f>
        <v>Sedláček</v>
      </c>
      <c r="F30" s="122" t="str">
        <f>'Startovní listina'!D61</f>
        <v>Aleš</v>
      </c>
      <c r="G30" s="122">
        <f>'Startovní listina'!E61</f>
        <v>1976</v>
      </c>
      <c r="H30" s="122" t="str">
        <f>'Startovní listina'!F61</f>
        <v>Sokol Přísnotice</v>
      </c>
      <c r="I30" s="123">
        <v>0.1027199074074074</v>
      </c>
    </row>
    <row r="31" spans="1:13" ht="20.100000000000001" customHeight="1">
      <c r="A31" s="102">
        <f>IF('Výsledková listina'!D30&lt;&gt;"",A30+1,"")</f>
        <v>27</v>
      </c>
      <c r="B31" s="120">
        <v>12</v>
      </c>
      <c r="C31" s="121" t="str">
        <f>'Startovní listina'!G84</f>
        <v>B</v>
      </c>
      <c r="D31" s="121">
        <f>'Startovní listina'!B84</f>
        <v>93</v>
      </c>
      <c r="E31" s="122" t="str">
        <f>'Startovní listina'!C84</f>
        <v>Havlíček</v>
      </c>
      <c r="F31" s="122" t="str">
        <f>'Startovní listina'!D84</f>
        <v>Ivo</v>
      </c>
      <c r="G31" s="122">
        <f>'Startovní listina'!E84</f>
        <v>1966</v>
      </c>
      <c r="H31" s="122" t="str">
        <f>'Startovní listina'!F84</f>
        <v>Lánov - Krkonoše</v>
      </c>
      <c r="I31" s="123">
        <v>0.10303240740740742</v>
      </c>
    </row>
    <row r="32" spans="1:13" ht="20.100000000000001" customHeight="1">
      <c r="A32" s="102">
        <f>IF('Výsledková listina'!D31&lt;&gt;"",A31+1,"")</f>
        <v>28</v>
      </c>
      <c r="B32" s="120">
        <v>13</v>
      </c>
      <c r="C32" s="121" t="str">
        <f>'Startovní listina'!G87</f>
        <v>B</v>
      </c>
      <c r="D32" s="121">
        <f>'Startovní listina'!B87</f>
        <v>96</v>
      </c>
      <c r="E32" s="122" t="str">
        <f>'Startovní listina'!C87</f>
        <v>Hladký</v>
      </c>
      <c r="F32" s="122" t="str">
        <f>'Startovní listina'!D87</f>
        <v>Jiří</v>
      </c>
      <c r="G32" s="122">
        <f>'Startovní listina'!E87</f>
        <v>1975</v>
      </c>
      <c r="H32" s="122" t="str">
        <f>'Startovní listina'!F87</f>
        <v>Brno - Nový Lískovec</v>
      </c>
      <c r="I32" s="123">
        <v>0.10371527777777778</v>
      </c>
    </row>
    <row r="33" spans="1:9" ht="20.100000000000001" customHeight="1">
      <c r="A33" s="102">
        <f>IF('Výsledková listina'!D32&lt;&gt;"",A32+1,"")</f>
        <v>29</v>
      </c>
      <c r="B33" s="120">
        <v>14</v>
      </c>
      <c r="C33" s="121" t="str">
        <f>'Startovní listina'!G91</f>
        <v>B</v>
      </c>
      <c r="D33" s="121">
        <f>'Startovní listina'!B91</f>
        <v>100</v>
      </c>
      <c r="E33" s="122" t="str">
        <f>'Startovní listina'!C91</f>
        <v>Fučík</v>
      </c>
      <c r="F33" s="122" t="str">
        <f>'Startovní listina'!D91</f>
        <v>Jaroslav</v>
      </c>
      <c r="G33" s="122">
        <f>'Startovní listina'!E91</f>
        <v>1974</v>
      </c>
      <c r="H33" s="122" t="str">
        <f>'Startovní listina'!F91</f>
        <v>Prosetín</v>
      </c>
      <c r="I33" s="123">
        <v>0.10452546296296296</v>
      </c>
    </row>
    <row r="34" spans="1:9" ht="20.100000000000001" customHeight="1">
      <c r="A34" s="102">
        <f>IF('Výsledková listina'!D33&lt;&gt;"",A33+1,"")</f>
        <v>30</v>
      </c>
      <c r="B34" s="120">
        <v>15</v>
      </c>
      <c r="C34" s="121" t="str">
        <f>'Startovní listina'!G83</f>
        <v>B</v>
      </c>
      <c r="D34" s="121">
        <f>'Startovní listina'!B83</f>
        <v>92</v>
      </c>
      <c r="E34" s="122" t="str">
        <f>'Startovní listina'!C83</f>
        <v>Řezníček</v>
      </c>
      <c r="F34" s="122" t="str">
        <f>'Startovní listina'!D83</f>
        <v>Petr</v>
      </c>
      <c r="G34" s="122">
        <f>'Startovní listina'!E83</f>
        <v>1973</v>
      </c>
      <c r="H34" s="122" t="str">
        <f>'Startovní listina'!F83</f>
        <v>Polnička</v>
      </c>
      <c r="I34" s="123">
        <v>0.10503472222222222</v>
      </c>
    </row>
    <row r="35" spans="1:9" ht="20.100000000000001" customHeight="1">
      <c r="A35" s="102">
        <f>IF('Výsledková listina'!D34&lt;&gt;"",A34+1,"")</f>
        <v>31</v>
      </c>
      <c r="B35" s="120">
        <v>1</v>
      </c>
      <c r="C35" s="121" t="str">
        <f>'Startovní listina'!G35</f>
        <v>H</v>
      </c>
      <c r="D35" s="121">
        <f>'Startovní listina'!B35</f>
        <v>35</v>
      </c>
      <c r="E35" s="122" t="str">
        <f>'Startovní listina'!C35</f>
        <v>Krátká</v>
      </c>
      <c r="F35" s="122" t="str">
        <f>'Startovní listina'!D35</f>
        <v>Anna</v>
      </c>
      <c r="G35" s="122">
        <f>'Startovní listina'!E35</f>
        <v>1969</v>
      </c>
      <c r="H35" s="122" t="str">
        <f>'Startovní listina'!F35</f>
        <v>Hvězda SKP Pardubice</v>
      </c>
      <c r="I35" s="123">
        <v>0.10532407407407407</v>
      </c>
    </row>
    <row r="36" spans="1:9" ht="20.100000000000001" customHeight="1">
      <c r="A36" s="102">
        <f>IF('Výsledková listina'!D35&lt;&gt;"",A35+1,"")</f>
        <v>32</v>
      </c>
      <c r="B36" s="120">
        <v>16</v>
      </c>
      <c r="C36" s="121" t="str">
        <f>'Startovní listina'!G37</f>
        <v>B</v>
      </c>
      <c r="D36" s="121">
        <f>'Startovní listina'!B37</f>
        <v>37</v>
      </c>
      <c r="E36" s="122" t="str">
        <f>'Startovní listina'!C37</f>
        <v>Kropáček</v>
      </c>
      <c r="F36" s="122" t="str">
        <f>'Startovní listina'!D37</f>
        <v>Jaroslav</v>
      </c>
      <c r="G36" s="122">
        <f>'Startovní listina'!E37</f>
        <v>1970</v>
      </c>
      <c r="H36" s="122" t="str">
        <f>'Startovní listina'!F37</f>
        <v>Brno</v>
      </c>
      <c r="I36" s="123">
        <v>0.10587962962962964</v>
      </c>
    </row>
    <row r="37" spans="1:9" ht="20.100000000000001" customHeight="1">
      <c r="A37" s="102">
        <f>IF('Výsledková listina'!D36&lt;&gt;"",A36+1,"")</f>
        <v>33</v>
      </c>
      <c r="B37" s="120">
        <v>3</v>
      </c>
      <c r="C37" s="121" t="str">
        <f>'Startovní listina'!G14</f>
        <v>C</v>
      </c>
      <c r="D37" s="121">
        <f>'Startovní listina'!B14</f>
        <v>10</v>
      </c>
      <c r="E37" s="122" t="str">
        <f>'Startovní listina'!C14</f>
        <v>Dvorský</v>
      </c>
      <c r="F37" s="122" t="str">
        <f>'Startovní listina'!D14</f>
        <v>Ladislav</v>
      </c>
      <c r="G37" s="122">
        <f>'Startovní listina'!E14</f>
        <v>1965</v>
      </c>
      <c r="H37" s="122" t="str">
        <f>'Startovní listina'!F14</f>
        <v>MK Seitl Ostrava</v>
      </c>
      <c r="I37" s="123">
        <v>0.1059837962962963</v>
      </c>
    </row>
    <row r="38" spans="1:9" ht="20.100000000000001" customHeight="1">
      <c r="A38" s="102">
        <f>IF('Výsledková listina'!D37&lt;&gt;"",A37+1,"")</f>
        <v>34</v>
      </c>
      <c r="B38" s="120">
        <v>4</v>
      </c>
      <c r="C38" s="121" t="str">
        <f>'Startovní listina'!G43</f>
        <v>C</v>
      </c>
      <c r="D38" s="121">
        <f>'Startovní listina'!B43</f>
        <v>44</v>
      </c>
      <c r="E38" s="122" t="str">
        <f>'Startovní listina'!C43</f>
        <v>Suchý</v>
      </c>
      <c r="F38" s="122" t="str">
        <f>'Startovní listina'!D43</f>
        <v>Karel</v>
      </c>
      <c r="G38" s="122">
        <f>'Startovní listina'!E43</f>
        <v>1956</v>
      </c>
      <c r="H38" s="122" t="str">
        <f>'Startovní listina'!F43</f>
        <v>Atletic Třebíč</v>
      </c>
      <c r="I38" s="123">
        <v>0.10612268518518519</v>
      </c>
    </row>
    <row r="39" spans="1:9" ht="20.100000000000001" customHeight="1">
      <c r="A39" s="102">
        <f>IF('Výsledková listina'!D38&lt;&gt;"",A38+1,"")</f>
        <v>35</v>
      </c>
      <c r="B39" s="120">
        <v>12</v>
      </c>
      <c r="C39" s="121" t="str">
        <f>'Startovní listina'!G67</f>
        <v>A</v>
      </c>
      <c r="D39" s="121">
        <f>'Startovní listina'!B67</f>
        <v>73</v>
      </c>
      <c r="E39" s="122" t="str">
        <f>'Startovní listina'!C67</f>
        <v>Brabenec</v>
      </c>
      <c r="F39" s="122" t="str">
        <f>'Startovní listina'!D67</f>
        <v>Aleš</v>
      </c>
      <c r="G39" s="122">
        <f>'Startovní listina'!E67</f>
        <v>1987</v>
      </c>
      <c r="H39" s="122" t="str">
        <f>'Startovní listina'!F67</f>
        <v>Žďár nad Sázavou</v>
      </c>
      <c r="I39" s="123">
        <v>0.10743055555555554</v>
      </c>
    </row>
    <row r="40" spans="1:9" ht="20.100000000000001" customHeight="1">
      <c r="A40" s="102">
        <f>IF('Výsledková listina'!D39&lt;&gt;"",A39+1,"")</f>
        <v>36</v>
      </c>
      <c r="B40" s="120">
        <v>5</v>
      </c>
      <c r="C40" s="121" t="str">
        <f>'Startovní listina'!G95</f>
        <v>C</v>
      </c>
      <c r="D40" s="121">
        <f>'Startovní listina'!B95</f>
        <v>104</v>
      </c>
      <c r="E40" s="122" t="str">
        <f>'Startovní listina'!C95</f>
        <v>Sedláček</v>
      </c>
      <c r="F40" s="122" t="str">
        <f>'Startovní listina'!D95</f>
        <v>Svatopluk</v>
      </c>
      <c r="G40" s="122">
        <f>'Startovní listina'!E95</f>
        <v>1957</v>
      </c>
      <c r="H40" s="122" t="str">
        <f>'Startovní listina'!F95</f>
        <v>Moravská Slávia Brno</v>
      </c>
      <c r="I40" s="123">
        <v>0.1074537037037037</v>
      </c>
    </row>
    <row r="41" spans="1:9" ht="20.100000000000001" customHeight="1">
      <c r="A41" s="102">
        <f>IF('Výsledková listina'!D40&lt;&gt;"",A40+1,"")</f>
        <v>37</v>
      </c>
      <c r="B41" s="120">
        <v>3</v>
      </c>
      <c r="C41" s="121" t="str">
        <f>'Startovní listina'!G54</f>
        <v>F</v>
      </c>
      <c r="D41" s="121">
        <f>'Startovní listina'!B54</f>
        <v>56</v>
      </c>
      <c r="E41" s="122" t="str">
        <f>'Startovní listina'!C54</f>
        <v>Johaníková</v>
      </c>
      <c r="F41" s="122" t="str">
        <f>'Startovní listina'!D54</f>
        <v>Lucie</v>
      </c>
      <c r="G41" s="122">
        <f>'Startovní listina'!E54</f>
        <v>1986</v>
      </c>
      <c r="H41" s="122" t="str">
        <f>'Startovní listina'!F54</f>
        <v>Moravská Slávia Brno</v>
      </c>
      <c r="I41" s="123">
        <v>0.10946759259259259</v>
      </c>
    </row>
    <row r="42" spans="1:9" ht="20.100000000000001" customHeight="1">
      <c r="A42" s="102">
        <f>IF('Výsledková listina'!D41&lt;&gt;"",A41+1,"")</f>
        <v>38</v>
      </c>
      <c r="B42" s="120">
        <v>17</v>
      </c>
      <c r="C42" s="121" t="str">
        <f>'Startovní listina'!G30</f>
        <v>B</v>
      </c>
      <c r="D42" s="121">
        <f>'Startovní listina'!B30</f>
        <v>29</v>
      </c>
      <c r="E42" s="122" t="str">
        <f>'Startovní listina'!C30</f>
        <v>Provazník</v>
      </c>
      <c r="F42" s="122" t="str">
        <f>'Startovní listina'!D30</f>
        <v>Milan</v>
      </c>
      <c r="G42" s="122">
        <f>'Startovní listina'!E30</f>
        <v>1966</v>
      </c>
      <c r="H42" s="122" t="str">
        <f>'Startovní listina'!F30</f>
        <v>Polička</v>
      </c>
      <c r="I42" s="123">
        <v>0.10964120370370371</v>
      </c>
    </row>
    <row r="43" spans="1:9" ht="20.100000000000001" customHeight="1">
      <c r="A43" s="102">
        <f>IF('Výsledková listina'!D42&lt;&gt;"",A42+1,"")</f>
        <v>39</v>
      </c>
      <c r="B43" s="120">
        <v>13</v>
      </c>
      <c r="C43" s="121" t="str">
        <f>'Startovní listina'!G31</f>
        <v>A</v>
      </c>
      <c r="D43" s="121">
        <f>'Startovní listina'!B31</f>
        <v>30</v>
      </c>
      <c r="E43" s="122" t="str">
        <f>'Startovní listina'!C31</f>
        <v>Mikeš</v>
      </c>
      <c r="F43" s="122" t="str">
        <f>'Startovní listina'!D31</f>
        <v>Petr</v>
      </c>
      <c r="G43" s="122">
        <f>'Startovní listina'!E31</f>
        <v>1977</v>
      </c>
      <c r="H43" s="122" t="str">
        <f>'Startovní listina'!F31</f>
        <v>Vyškovec</v>
      </c>
      <c r="I43" s="123">
        <v>0.11023148148148149</v>
      </c>
    </row>
    <row r="44" spans="1:9" ht="20.100000000000001" customHeight="1">
      <c r="A44" s="102">
        <f>IF('Výsledková listina'!D43&lt;&gt;"",A43+1,"")</f>
        <v>40</v>
      </c>
      <c r="B44" s="120">
        <v>6</v>
      </c>
      <c r="C44" s="121" t="str">
        <f>'Startovní listina'!G60</f>
        <v>C</v>
      </c>
      <c r="D44" s="121">
        <f>'Startovní listina'!B60</f>
        <v>62</v>
      </c>
      <c r="E44" s="122" t="str">
        <f>'Startovní listina'!C60</f>
        <v>Čuhel</v>
      </c>
      <c r="F44" s="122" t="str">
        <f>'Startovní listina'!D60</f>
        <v>Jiří</v>
      </c>
      <c r="G44" s="122">
        <f>'Startovní listina'!E60</f>
        <v>1958</v>
      </c>
      <c r="H44" s="122" t="str">
        <f>'Startovní listina'!F60</f>
        <v>Křtěnov</v>
      </c>
      <c r="I44" s="123">
        <v>0.11034722222222222</v>
      </c>
    </row>
    <row r="45" spans="1:9" ht="20.100000000000001" customHeight="1">
      <c r="A45" s="102">
        <f>IF('Výsledková listina'!D44&lt;&gt;"",A44+1,"")</f>
        <v>41</v>
      </c>
      <c r="B45" s="120">
        <v>14</v>
      </c>
      <c r="C45" s="121" t="str">
        <f>'Startovní listina'!G63</f>
        <v>A</v>
      </c>
      <c r="D45" s="121">
        <f>'Startovní listina'!B63</f>
        <v>67</v>
      </c>
      <c r="E45" s="122" t="str">
        <f>'Startovní listina'!C63</f>
        <v>Dubský</v>
      </c>
      <c r="F45" s="122" t="str">
        <f>'Startovní listina'!D63</f>
        <v>Roman</v>
      </c>
      <c r="G45" s="122">
        <f>'Startovní listina'!E63</f>
        <v>1978</v>
      </c>
      <c r="H45" s="122" t="str">
        <f>'Startovní listina'!F63</f>
        <v>SK Přibyslav</v>
      </c>
      <c r="I45" s="123">
        <v>0.11059027777777779</v>
      </c>
    </row>
    <row r="46" spans="1:9" ht="20.100000000000001" customHeight="1">
      <c r="A46" s="102">
        <f>IF('Výsledková listina'!D45&lt;&gt;"",A45+1,"")</f>
        <v>42</v>
      </c>
      <c r="B46" s="120">
        <v>1</v>
      </c>
      <c r="C46" s="121" t="str">
        <f>'Startovní listina'!G13</f>
        <v>D</v>
      </c>
      <c r="D46" s="121">
        <f>'Startovní listina'!B13</f>
        <v>9</v>
      </c>
      <c r="E46" s="122" t="str">
        <f>'Startovní listina'!C13</f>
        <v>Výtisk</v>
      </c>
      <c r="F46" s="122" t="str">
        <f>'Startovní listina'!D13</f>
        <v>Alfons</v>
      </c>
      <c r="G46" s="122">
        <f>'Startovní listina'!E13</f>
        <v>1949</v>
      </c>
      <c r="H46" s="122" t="str">
        <f>'Startovní listina'!F13</f>
        <v>MK Seitl Ostrava</v>
      </c>
      <c r="I46" s="123">
        <v>0.1112962962962963</v>
      </c>
    </row>
    <row r="47" spans="1:9" ht="20.100000000000001" customHeight="1">
      <c r="A47" s="102">
        <f>IF('Výsledková listina'!D46&lt;&gt;"",A46+1,"")</f>
        <v>43</v>
      </c>
      <c r="B47" s="120">
        <v>15</v>
      </c>
      <c r="C47" s="121" t="str">
        <f>'Startovní listina'!G6</f>
        <v>A</v>
      </c>
      <c r="D47" s="121">
        <f>'Startovní listina'!B6</f>
        <v>2</v>
      </c>
      <c r="E47" s="122" t="str">
        <f>'Startovní listina'!C6</f>
        <v>Pivec</v>
      </c>
      <c r="F47" s="122" t="str">
        <f>'Startovní listina'!D6</f>
        <v>Jan</v>
      </c>
      <c r="G47" s="122">
        <f>'Startovní listina'!E6</f>
        <v>1981</v>
      </c>
      <c r="H47" s="122" t="str">
        <f>'Startovní listina'!F6</f>
        <v>HAL 3000 Brno</v>
      </c>
      <c r="I47" s="123">
        <v>0.11140046296296297</v>
      </c>
    </row>
    <row r="48" spans="1:9" ht="20.100000000000001" customHeight="1">
      <c r="A48" s="102">
        <f>IF('Výsledková listina'!D47&lt;&gt;"",A47+1,"")</f>
        <v>44</v>
      </c>
      <c r="B48" s="120">
        <v>7</v>
      </c>
      <c r="C48" s="121" t="str">
        <f>'Startovní listina'!G55</f>
        <v>C</v>
      </c>
      <c r="D48" s="121">
        <f>'Startovní listina'!B55</f>
        <v>57</v>
      </c>
      <c r="E48" s="122" t="str">
        <f>'Startovní listina'!C55</f>
        <v>Češner</v>
      </c>
      <c r="F48" s="122" t="str">
        <f>'Startovní listina'!D55</f>
        <v>Vladimír</v>
      </c>
      <c r="G48" s="122">
        <f>'Startovní listina'!E55</f>
        <v>1958</v>
      </c>
      <c r="H48" s="122" t="str">
        <f>'Startovní listina'!F55</f>
        <v>Odolena Voda</v>
      </c>
      <c r="I48" s="123">
        <v>0.11152777777777778</v>
      </c>
    </row>
    <row r="49" spans="1:9" ht="20.100000000000001" customHeight="1">
      <c r="A49" s="102">
        <f>IF('Výsledková listina'!D48&lt;&gt;"",A48+1,"")</f>
        <v>45</v>
      </c>
      <c r="B49" s="120">
        <v>18</v>
      </c>
      <c r="C49" s="121" t="str">
        <f>'Startovní listina'!G62</f>
        <v>B</v>
      </c>
      <c r="D49" s="121">
        <f>'Startovní listina'!B62</f>
        <v>64</v>
      </c>
      <c r="E49" s="122" t="str">
        <f>'Startovní listina'!C62</f>
        <v>Cechmaister</v>
      </c>
      <c r="F49" s="122" t="str">
        <f>'Startovní listina'!D62</f>
        <v>Bohumil</v>
      </c>
      <c r="G49" s="122">
        <f>'Startovní listina'!E62</f>
        <v>1974</v>
      </c>
      <c r="H49" s="122" t="str">
        <f>'Startovní listina'!F62</f>
        <v>Sokol Přísnotice</v>
      </c>
      <c r="I49" s="123">
        <v>0.11290509259259258</v>
      </c>
    </row>
    <row r="50" spans="1:9" ht="20.100000000000001" customHeight="1">
      <c r="A50" s="102">
        <f>IF('Výsledková listina'!D49&lt;&gt;"",A49+1,"")</f>
        <v>46</v>
      </c>
      <c r="B50" s="120">
        <v>16</v>
      </c>
      <c r="C50" s="121" t="str">
        <f>'Startovní listina'!G57</f>
        <v>A</v>
      </c>
      <c r="D50" s="121">
        <f>'Startovní listina'!B57</f>
        <v>59</v>
      </c>
      <c r="E50" s="122" t="str">
        <f>'Startovní listina'!C57</f>
        <v>Hübner</v>
      </c>
      <c r="F50" s="122" t="str">
        <f>'Startovní listina'!D57</f>
        <v>Jan</v>
      </c>
      <c r="G50" s="122">
        <f>'Startovní listina'!E57</f>
        <v>1978</v>
      </c>
      <c r="H50" s="122" t="str">
        <f>'Startovní listina'!F57</f>
        <v>SDH Bolešín</v>
      </c>
      <c r="I50" s="123">
        <v>0.11295138888888889</v>
      </c>
    </row>
    <row r="51" spans="1:9" ht="20.100000000000001" customHeight="1">
      <c r="A51" s="102">
        <f>IF('Výsledková listina'!D50&lt;&gt;"",A50+1,"")</f>
        <v>47</v>
      </c>
      <c r="B51" s="120">
        <v>8</v>
      </c>
      <c r="C51" s="121" t="str">
        <f>'Startovní listina'!G68</f>
        <v>C</v>
      </c>
      <c r="D51" s="121">
        <f>'Startovní listina'!B68</f>
        <v>74</v>
      </c>
      <c r="E51" s="122" t="str">
        <f>'Startovní listina'!C68</f>
        <v>Brabenec</v>
      </c>
      <c r="F51" s="122" t="str">
        <f>'Startovní listina'!D68</f>
        <v>Miroslav</v>
      </c>
      <c r="G51" s="122">
        <f>'Startovní listina'!E68</f>
        <v>1959</v>
      </c>
      <c r="H51" s="122" t="str">
        <f>'Startovní listina'!F68</f>
        <v>Žďár nad Sázavou</v>
      </c>
      <c r="I51" s="123">
        <v>0.1129976851851852</v>
      </c>
    </row>
    <row r="52" spans="1:9" ht="20.100000000000001" customHeight="1">
      <c r="A52" s="102">
        <f>IF('Výsledková listina'!D51&lt;&gt;"",A51+1,"")</f>
        <v>48</v>
      </c>
      <c r="B52" s="120">
        <v>17</v>
      </c>
      <c r="C52" s="121" t="str">
        <f>'Startovní listina'!G20</f>
        <v>A</v>
      </c>
      <c r="D52" s="121">
        <f>'Startovní listina'!B20</f>
        <v>17</v>
      </c>
      <c r="E52" s="122" t="str">
        <f>'Startovní listina'!C20</f>
        <v>Kameníček</v>
      </c>
      <c r="F52" s="122" t="str">
        <f>'Startovní listina'!D20</f>
        <v>Michal</v>
      </c>
      <c r="G52" s="122">
        <f>'Startovní listina'!E20</f>
        <v>1986</v>
      </c>
      <c r="H52" s="122" t="str">
        <f>'Startovní listina'!F20</f>
        <v>Vinařice</v>
      </c>
      <c r="I52" s="123">
        <v>0.11343750000000001</v>
      </c>
    </row>
    <row r="53" spans="1:9" ht="20.100000000000001" customHeight="1">
      <c r="A53" s="102">
        <f>IF('Výsledková listina'!D52&lt;&gt;"",A52+1,"")</f>
        <v>49</v>
      </c>
      <c r="B53" s="120">
        <v>2</v>
      </c>
      <c r="C53" s="121" t="str">
        <f>'Startovní listina'!G80</f>
        <v>D</v>
      </c>
      <c r="D53" s="121">
        <f>'Startovní listina'!B80</f>
        <v>89</v>
      </c>
      <c r="E53" s="122" t="str">
        <f>'Startovní listina'!C80</f>
        <v>Kohoutek</v>
      </c>
      <c r="F53" s="122" t="str">
        <f>'Startovní listina'!D80</f>
        <v>Jaromír</v>
      </c>
      <c r="G53" s="122">
        <f>'Startovní listina'!E80</f>
        <v>1955</v>
      </c>
      <c r="H53" s="122" t="str">
        <f>'Startovní listina'!F80</f>
        <v>Brno</v>
      </c>
      <c r="I53" s="123">
        <v>0.11495370370370371</v>
      </c>
    </row>
    <row r="54" spans="1:9" ht="20.100000000000001" customHeight="1">
      <c r="A54" s="102">
        <f>IF('Výsledková listina'!D53&lt;&gt;"",A53+1,"")</f>
        <v>50</v>
      </c>
      <c r="B54" s="120">
        <v>1</v>
      </c>
      <c r="C54" s="121" t="str">
        <f>'Startovní listina'!G11</f>
        <v>G</v>
      </c>
      <c r="D54" s="121">
        <f>'Startovní listina'!B11</f>
        <v>7</v>
      </c>
      <c r="E54" s="122" t="str">
        <f>'Startovní listina'!C11</f>
        <v>Komárková</v>
      </c>
      <c r="F54" s="122" t="str">
        <f>'Startovní listina'!D11</f>
        <v>Zdeňka</v>
      </c>
      <c r="G54" s="122">
        <f>'Startovní listina'!E11</f>
        <v>1974</v>
      </c>
      <c r="H54" s="122" t="str">
        <f>'Startovní listina'!F11</f>
        <v>SDH Bolešín</v>
      </c>
      <c r="I54" s="123">
        <v>0.11501157407407407</v>
      </c>
    </row>
    <row r="55" spans="1:9" ht="20.100000000000001" customHeight="1">
      <c r="A55" s="102">
        <f>IF('Výsledková listina'!D54&lt;&gt;"",A54+1,"")</f>
        <v>51</v>
      </c>
      <c r="B55" s="120">
        <v>18</v>
      </c>
      <c r="C55" s="121" t="str">
        <f>'Startovní listina'!G53</f>
        <v>A</v>
      </c>
      <c r="D55" s="121">
        <f>'Startovní listina'!B53</f>
        <v>55</v>
      </c>
      <c r="E55" s="122" t="str">
        <f>'Startovní listina'!C53</f>
        <v>Kolman</v>
      </c>
      <c r="F55" s="122" t="str">
        <f>'Startovní listina'!D53</f>
        <v>Jakub</v>
      </c>
      <c r="G55" s="122">
        <f>'Startovní listina'!E53</f>
        <v>1976</v>
      </c>
      <c r="H55" s="122" t="str">
        <f>'Startovní listina'!F53</f>
        <v>Posilovna Průvan</v>
      </c>
      <c r="I55" s="123">
        <v>0.11556712962962963</v>
      </c>
    </row>
    <row r="56" spans="1:9" ht="20.100000000000001" customHeight="1">
      <c r="A56" s="102">
        <f>IF('Výsledková listina'!D55&lt;&gt;"",A55+1,"")</f>
        <v>52</v>
      </c>
      <c r="B56" s="120">
        <v>19</v>
      </c>
      <c r="C56" s="121" t="str">
        <f>'Startovní listina'!G66</f>
        <v>A</v>
      </c>
      <c r="D56" s="121">
        <f>'Startovní listina'!B66</f>
        <v>72</v>
      </c>
      <c r="E56" s="122" t="str">
        <f>'Startovní listina'!C66</f>
        <v>Mička</v>
      </c>
      <c r="F56" s="122" t="str">
        <f>'Startovní listina'!D66</f>
        <v>Michal</v>
      </c>
      <c r="G56" s="122">
        <f>'Startovní listina'!E66</f>
        <v>1987</v>
      </c>
      <c r="H56" s="122" t="str">
        <f>'Startovní listina'!F66</f>
        <v>Žďár nad Sázavou</v>
      </c>
      <c r="I56" s="123">
        <v>0.11583333333333333</v>
      </c>
    </row>
    <row r="57" spans="1:9" ht="20.100000000000001" customHeight="1">
      <c r="A57" s="102">
        <f>IF('Výsledková listina'!D56&lt;&gt;"",A56+1,"")</f>
        <v>53</v>
      </c>
      <c r="B57" s="120">
        <v>9</v>
      </c>
      <c r="C57" s="121" t="str">
        <f>'Startovní listina'!G71</f>
        <v>C</v>
      </c>
      <c r="D57" s="121">
        <f>'Startovní listina'!B71</f>
        <v>77</v>
      </c>
      <c r="E57" s="122" t="str">
        <f>'Startovní listina'!C71</f>
        <v>Barták</v>
      </c>
      <c r="F57" s="122" t="str">
        <f>'Startovní listina'!D71</f>
        <v>Roland</v>
      </c>
      <c r="G57" s="122">
        <f>'Startovní listina'!E71</f>
        <v>1965</v>
      </c>
      <c r="H57" s="122" t="str">
        <f>'Startovní listina'!F71</f>
        <v>Kuřim</v>
      </c>
      <c r="I57" s="123">
        <v>0.11597222222222221</v>
      </c>
    </row>
    <row r="58" spans="1:9" ht="20.100000000000001" customHeight="1">
      <c r="A58" s="102">
        <f>IF('Výsledková listina'!D57&lt;&gt;"",A57+1,"")</f>
        <v>54</v>
      </c>
      <c r="B58" s="120">
        <v>20</v>
      </c>
      <c r="C58" s="121" t="str">
        <f>'Startovní listina'!G78</f>
        <v>A</v>
      </c>
      <c r="D58" s="121">
        <f>'Startovní listina'!B78</f>
        <v>86</v>
      </c>
      <c r="E58" s="122" t="str">
        <f>'Startovní listina'!C78</f>
        <v>Kosmák</v>
      </c>
      <c r="F58" s="122" t="str">
        <f>'Startovní listina'!D78</f>
        <v>Václav</v>
      </c>
      <c r="G58" s="122">
        <f>'Startovní listina'!E78</f>
        <v>1983</v>
      </c>
      <c r="H58" s="122" t="str">
        <f>'Startovní listina'!F78</f>
        <v>Brno</v>
      </c>
      <c r="I58" s="123">
        <v>0.1174074074074074</v>
      </c>
    </row>
    <row r="59" spans="1:9" ht="20.100000000000001" customHeight="1">
      <c r="A59" s="102">
        <f>IF('Výsledková listina'!D58&lt;&gt;"",A58+1,"")</f>
        <v>55</v>
      </c>
      <c r="B59" s="120">
        <v>19</v>
      </c>
      <c r="C59" s="121" t="str">
        <f>'Startovní listina'!G42</f>
        <v>B</v>
      </c>
      <c r="D59" s="121">
        <f>'Startovní listina'!B42</f>
        <v>43</v>
      </c>
      <c r="E59" s="122" t="str">
        <f>'Startovní listina'!C42</f>
        <v>Dvořák</v>
      </c>
      <c r="F59" s="122" t="str">
        <f>'Startovní listina'!D42</f>
        <v>Vojtěch</v>
      </c>
      <c r="G59" s="122">
        <f>'Startovní listina'!E42</f>
        <v>1974</v>
      </c>
      <c r="H59" s="122" t="str">
        <f>'Startovní listina'!F42</f>
        <v>Brno</v>
      </c>
      <c r="I59" s="123">
        <v>0.11789351851851852</v>
      </c>
    </row>
    <row r="60" spans="1:9" ht="20.100000000000001" customHeight="1">
      <c r="A60" s="102">
        <f>IF('Výsledková listina'!D59&lt;&gt;"",A59+1,"")</f>
        <v>56</v>
      </c>
      <c r="B60" s="120">
        <v>3</v>
      </c>
      <c r="C60" s="121" t="str">
        <f>'Startovní listina'!G46</f>
        <v>D</v>
      </c>
      <c r="D60" s="121">
        <f>'Startovní listina'!B46</f>
        <v>47</v>
      </c>
      <c r="E60" s="122" t="str">
        <f>'Startovní listina'!C46</f>
        <v>Boháč</v>
      </c>
      <c r="F60" s="122" t="str">
        <f>'Startovní listina'!D46</f>
        <v>Jiří</v>
      </c>
      <c r="G60" s="122">
        <f>'Startovní listina'!E46</f>
        <v>1954</v>
      </c>
      <c r="H60" s="122" t="str">
        <f>'Startovní listina'!F46</f>
        <v>Běhej Brno com</v>
      </c>
      <c r="I60" s="123">
        <v>0.11843749999999999</v>
      </c>
    </row>
    <row r="61" spans="1:9" ht="20.100000000000001" customHeight="1">
      <c r="A61" s="102">
        <f>IF('Výsledková listina'!D60&lt;&gt;"",A60+1,"")</f>
        <v>57</v>
      </c>
      <c r="B61" s="120">
        <v>21</v>
      </c>
      <c r="C61" s="121" t="str">
        <f>'Startovní listina'!G82</f>
        <v>A</v>
      </c>
      <c r="D61" s="121">
        <f>'Startovní listina'!B82</f>
        <v>91</v>
      </c>
      <c r="E61" s="122" t="str">
        <f>'Startovní listina'!C82</f>
        <v>Poneš</v>
      </c>
      <c r="F61" s="122" t="str">
        <f>'Startovní listina'!D82</f>
        <v>Pavel</v>
      </c>
      <c r="G61" s="122">
        <f>'Startovní listina'!E82</f>
        <v>1978</v>
      </c>
      <c r="H61" s="122" t="str">
        <f>'Startovní listina'!F82</f>
        <v>TK SOKOLI Brno</v>
      </c>
      <c r="I61" s="123">
        <v>0.11873842592592593</v>
      </c>
    </row>
    <row r="62" spans="1:9" ht="20.100000000000001" customHeight="1">
      <c r="A62" s="102">
        <f>IF('Výsledková listina'!D61&lt;&gt;"",A61+1,"")</f>
        <v>58</v>
      </c>
      <c r="B62" s="120">
        <v>2</v>
      </c>
      <c r="C62" s="121" t="str">
        <f>'Startovní listina'!G88</f>
        <v>G</v>
      </c>
      <c r="D62" s="121">
        <f>'Startovní listina'!B88</f>
        <v>97</v>
      </c>
      <c r="E62" s="122" t="str">
        <f>'Startovní listina'!C88</f>
        <v>Tonarová</v>
      </c>
      <c r="F62" s="122" t="str">
        <f>'Startovní listina'!D88</f>
        <v>Miroslava</v>
      </c>
      <c r="G62" s="122">
        <f>'Startovní listina'!E88</f>
        <v>1976</v>
      </c>
      <c r="H62" s="122" t="str">
        <f>'Startovní listina'!F88</f>
        <v>Bory</v>
      </c>
      <c r="I62" s="123">
        <v>0.12077546296296297</v>
      </c>
    </row>
    <row r="63" spans="1:9" ht="20.100000000000001" customHeight="1">
      <c r="A63" s="102">
        <f>IF('Výsledková listina'!D62&lt;&gt;"",A62+1,"")</f>
        <v>59</v>
      </c>
      <c r="B63" s="120">
        <v>22</v>
      </c>
      <c r="C63" s="121" t="str">
        <f>'Startovní listina'!G90</f>
        <v>A</v>
      </c>
      <c r="D63" s="121">
        <f>'Startovní listina'!B90</f>
        <v>99</v>
      </c>
      <c r="E63" s="122" t="str">
        <f>'Startovní listina'!C90</f>
        <v>Vacula</v>
      </c>
      <c r="F63" s="122" t="str">
        <f>'Startovní listina'!D90</f>
        <v>Ondřej</v>
      </c>
      <c r="G63" s="122">
        <f>'Startovní listina'!E90</f>
        <v>1981</v>
      </c>
      <c r="H63" s="122" t="str">
        <f>'Startovní listina'!F90</f>
        <v>AC Lelek Lelekovice</v>
      </c>
      <c r="I63" s="123">
        <v>0.12212962962962963</v>
      </c>
    </row>
    <row r="64" spans="1:9" ht="20.100000000000001" customHeight="1">
      <c r="A64" s="102">
        <f>IF('Výsledková listina'!D63&lt;&gt;"",A63+1,"")</f>
        <v>60</v>
      </c>
      <c r="B64" s="120">
        <v>10</v>
      </c>
      <c r="C64" s="121" t="str">
        <f>'Startovní listina'!G70</f>
        <v>C</v>
      </c>
      <c r="D64" s="121">
        <f>'Startovní listina'!B70</f>
        <v>76</v>
      </c>
      <c r="E64" s="122" t="str">
        <f>'Startovní listina'!C70</f>
        <v>Novotný</v>
      </c>
      <c r="F64" s="122" t="str">
        <f>'Startovní listina'!D70</f>
        <v>Petr</v>
      </c>
      <c r="G64" s="122">
        <f>'Startovní listina'!E70</f>
        <v>1965</v>
      </c>
      <c r="H64" s="122" t="str">
        <f>'Startovní listina'!F70</f>
        <v>Kuřim</v>
      </c>
      <c r="I64" s="123">
        <v>0.12332175925925926</v>
      </c>
    </row>
    <row r="65" spans="1:9" ht="20.100000000000001" customHeight="1">
      <c r="A65" s="102">
        <f>IF('Výsledková listina'!D64&lt;&gt;"",A64+1,"")</f>
        <v>61</v>
      </c>
      <c r="B65" s="120">
        <v>20</v>
      </c>
      <c r="C65" s="121" t="str">
        <f>'Startovní listina'!G65</f>
        <v>B</v>
      </c>
      <c r="D65" s="121">
        <f>'Startovní listina'!B65</f>
        <v>70</v>
      </c>
      <c r="E65" s="122" t="str">
        <f>'Startovní listina'!C65</f>
        <v>Strakoš</v>
      </c>
      <c r="F65" s="122" t="str">
        <f>'Startovní listina'!D65</f>
        <v>Vilém</v>
      </c>
      <c r="G65" s="122">
        <f>'Startovní listina'!E65</f>
        <v>1969</v>
      </c>
      <c r="H65" s="122" t="str">
        <f>'Startovní listina'!F65</f>
        <v>SK Fuga Kuřim</v>
      </c>
      <c r="I65" s="123">
        <v>0.12424768518518518</v>
      </c>
    </row>
    <row r="66" spans="1:9" ht="20.100000000000001" customHeight="1">
      <c r="A66" s="102">
        <f>IF('Výsledková listina'!D65&lt;&gt;"",A65+1,"")</f>
        <v>62</v>
      </c>
      <c r="B66" s="120">
        <v>23</v>
      </c>
      <c r="C66" s="121" t="str">
        <f>'Startovní listina'!G32</f>
        <v>A</v>
      </c>
      <c r="D66" s="121">
        <f>'Startovní listina'!B32</f>
        <v>31</v>
      </c>
      <c r="E66" s="122" t="str">
        <f>'Startovní listina'!C32</f>
        <v>Kryštof</v>
      </c>
      <c r="F66" s="122" t="str">
        <f>'Startovní listina'!D32</f>
        <v>Ondřej</v>
      </c>
      <c r="G66" s="122">
        <f>'Startovní listina'!E32</f>
        <v>1976</v>
      </c>
      <c r="H66" s="122" t="str">
        <f>'Startovní listina'!F32</f>
        <v>Jiskra Vír</v>
      </c>
      <c r="I66" s="123">
        <v>0.12465277777777778</v>
      </c>
    </row>
    <row r="67" spans="1:9" ht="20.100000000000001" customHeight="1">
      <c r="A67" s="102">
        <f>IF('Výsledková listina'!D66&lt;&gt;"",A66+1,"")</f>
        <v>63</v>
      </c>
      <c r="B67" s="120">
        <v>11</v>
      </c>
      <c r="C67" s="121" t="str">
        <f>'Startovní listina'!G10</f>
        <v>C</v>
      </c>
      <c r="D67" s="121">
        <f>'Startovní listina'!B10</f>
        <v>6</v>
      </c>
      <c r="E67" s="122" t="str">
        <f>'Startovní listina'!C10</f>
        <v>Zourek</v>
      </c>
      <c r="F67" s="122" t="str">
        <f>'Startovní listina'!D10</f>
        <v>Karel</v>
      </c>
      <c r="G67" s="122">
        <f>'Startovní listina'!E10</f>
        <v>1959</v>
      </c>
      <c r="H67" s="122" t="str">
        <f>'Startovní listina'!F10</f>
        <v>Brno</v>
      </c>
      <c r="I67" s="123">
        <v>0.12524305555555557</v>
      </c>
    </row>
    <row r="68" spans="1:9" ht="20.100000000000001" customHeight="1">
      <c r="A68" s="102">
        <f>IF('Výsledková listina'!D67&lt;&gt;"",A67+1,"")</f>
        <v>64</v>
      </c>
      <c r="B68" s="120">
        <v>12</v>
      </c>
      <c r="C68" s="121" t="str">
        <f>'Startovní listina'!G34</f>
        <v>C</v>
      </c>
      <c r="D68" s="121">
        <f>'Startovní listina'!B34</f>
        <v>34</v>
      </c>
      <c r="E68" s="122" t="str">
        <f>'Startovní listina'!C34</f>
        <v>Navrátil</v>
      </c>
      <c r="F68" s="122" t="str">
        <f>'Startovní listina'!D34</f>
        <v>Petr</v>
      </c>
      <c r="G68" s="122">
        <f>'Startovní listina'!E34</f>
        <v>1963</v>
      </c>
      <c r="H68" s="122" t="str">
        <f>'Startovní listina'!F34</f>
        <v>Rožná</v>
      </c>
      <c r="I68" s="123">
        <v>0.12568287037037038</v>
      </c>
    </row>
    <row r="69" spans="1:9" ht="20.100000000000001" customHeight="1">
      <c r="A69" s="102">
        <f>IF('Výsledková listina'!D68&lt;&gt;"",A68+1,"")</f>
        <v>65</v>
      </c>
      <c r="B69" s="120">
        <v>2</v>
      </c>
      <c r="C69" s="121" t="str">
        <f>'Startovní listina'!G19</f>
        <v>H</v>
      </c>
      <c r="D69" s="121">
        <f>'Startovní listina'!B19</f>
        <v>16</v>
      </c>
      <c r="E69" s="122" t="str">
        <f>'Startovní listina'!C19</f>
        <v>Kameníčková</v>
      </c>
      <c r="F69" s="122" t="str">
        <f>'Startovní listina'!D19</f>
        <v>Veronika</v>
      </c>
      <c r="G69" s="122">
        <f>'Startovní listina'!E19</f>
        <v>1966</v>
      </c>
      <c r="H69" s="122" t="str">
        <f>'Startovní listina'!F19</f>
        <v>Vinařice</v>
      </c>
      <c r="I69" s="123">
        <v>0.12574074074074074</v>
      </c>
    </row>
    <row r="70" spans="1:9" ht="20.100000000000001" customHeight="1">
      <c r="A70" s="102">
        <f>IF('Výsledková listina'!D69&lt;&gt;"",A69+1,"")</f>
        <v>66</v>
      </c>
      <c r="B70" s="120">
        <v>4</v>
      </c>
      <c r="C70" s="121" t="str">
        <f>'Startovní listina'!G73</f>
        <v>D</v>
      </c>
      <c r="D70" s="121">
        <f>'Startovní listina'!B73</f>
        <v>80</v>
      </c>
      <c r="E70" s="122" t="str">
        <f>'Startovní listina'!C73</f>
        <v>Nekuža</v>
      </c>
      <c r="F70" s="122" t="str">
        <f>'Startovní listina'!D73</f>
        <v>Jiří</v>
      </c>
      <c r="G70" s="122">
        <f>'Startovní listina'!E73</f>
        <v>1951</v>
      </c>
      <c r="H70" s="122" t="str">
        <f>'Startovní listina'!F73</f>
        <v>RUNNERS Zbýšov</v>
      </c>
      <c r="I70" s="123">
        <v>0.12606481481481482</v>
      </c>
    </row>
    <row r="71" spans="1:9" ht="20.100000000000001" customHeight="1">
      <c r="A71" s="102">
        <f>IF('Výsledková listina'!D70&lt;&gt;"",A70+1,"")</f>
        <v>67</v>
      </c>
      <c r="B71" s="120">
        <v>21</v>
      </c>
      <c r="C71" s="121" t="str">
        <f>'Startovní listina'!G75</f>
        <v>B</v>
      </c>
      <c r="D71" s="121">
        <f>'Startovní listina'!B75</f>
        <v>83</v>
      </c>
      <c r="E71" s="122" t="str">
        <f>'Startovní listina'!C75</f>
        <v>Holoubek</v>
      </c>
      <c r="F71" s="122" t="str">
        <f>'Startovní listina'!D75</f>
        <v>Jindřich</v>
      </c>
      <c r="G71" s="122">
        <f>'Startovní listina'!E75</f>
        <v>1968</v>
      </c>
      <c r="H71" s="122" t="str">
        <f>'Startovní listina'!F75</f>
        <v>Brno</v>
      </c>
      <c r="I71" s="123">
        <v>0.12612268518518518</v>
      </c>
    </row>
    <row r="72" spans="1:9" ht="20.100000000000001" customHeight="1">
      <c r="A72" s="102">
        <f>IF('Výsledková listina'!D71&lt;&gt;"",A71+1,"")</f>
        <v>68</v>
      </c>
      <c r="B72" s="120">
        <v>13</v>
      </c>
      <c r="C72" s="121" t="str">
        <f>'Startovní listina'!G5</f>
        <v>C</v>
      </c>
      <c r="D72" s="127">
        <f>'Startovní listina'!B5</f>
        <v>1</v>
      </c>
      <c r="E72" s="122" t="str">
        <f>'Startovní listina'!C5</f>
        <v>Bečička</v>
      </c>
      <c r="F72" s="122" t="str">
        <f>'Startovní listina'!D5</f>
        <v>Petr</v>
      </c>
      <c r="G72" s="122">
        <f>'Startovní listina'!E5</f>
        <v>1960</v>
      </c>
      <c r="H72" s="122" t="str">
        <f>'Startovní listina'!F5</f>
        <v>HAL 3000 Brno</v>
      </c>
      <c r="I72" s="123">
        <v>0.12658564814814816</v>
      </c>
    </row>
    <row r="73" spans="1:9" ht="20.100000000000001" customHeight="1">
      <c r="A73" s="102">
        <f>IF('Výsledková listina'!D72&lt;&gt;"",A72+1,"")</f>
        <v>69</v>
      </c>
      <c r="B73" s="120">
        <v>4</v>
      </c>
      <c r="C73" s="121" t="str">
        <f>'Startovní listina'!G25</f>
        <v>F</v>
      </c>
      <c r="D73" s="121">
        <f>'Startovní listina'!B25</f>
        <v>23</v>
      </c>
      <c r="E73" s="122" t="str">
        <f>'Startovní listina'!C25</f>
        <v>Vašalovská</v>
      </c>
      <c r="F73" s="122" t="str">
        <f>'Startovní listina'!D25</f>
        <v>Petra</v>
      </c>
      <c r="G73" s="122">
        <f>'Startovní listina'!E25</f>
        <v>1986</v>
      </c>
      <c r="H73" s="122" t="str">
        <f>'Startovní listina'!F25</f>
        <v>Atletic Třebíč</v>
      </c>
      <c r="I73" s="123">
        <v>0.12789351851851852</v>
      </c>
    </row>
    <row r="74" spans="1:9" ht="20.100000000000001" customHeight="1">
      <c r="A74" s="102">
        <f>IF('Výsledková listina'!D73&lt;&gt;"",A73+1,"")</f>
        <v>70</v>
      </c>
      <c r="B74" s="120">
        <v>24</v>
      </c>
      <c r="C74" s="121" t="str">
        <f>'Startovní listina'!G92</f>
        <v>A</v>
      </c>
      <c r="D74" s="121">
        <f>'Startovní listina'!B92</f>
        <v>101</v>
      </c>
      <c r="E74" s="122" t="str">
        <f>'Startovní listina'!C92</f>
        <v>Milka</v>
      </c>
      <c r="F74" s="122" t="str">
        <f>'Startovní listina'!D92</f>
        <v>Zdeněk</v>
      </c>
      <c r="G74" s="122">
        <f>'Startovní listina'!E92</f>
        <v>1984</v>
      </c>
      <c r="H74" s="122" t="str">
        <f>'Startovní listina'!F92</f>
        <v>Brno</v>
      </c>
      <c r="I74" s="123">
        <v>0.12809027777777779</v>
      </c>
    </row>
    <row r="75" spans="1:9" ht="20.100000000000001" customHeight="1">
      <c r="A75" s="102">
        <f>IF('Výsledková listina'!D74&lt;&gt;"",A74+1,"")</f>
        <v>71</v>
      </c>
      <c r="B75" s="120">
        <v>14</v>
      </c>
      <c r="C75" s="121" t="str">
        <f>'Startovní listina'!G17</f>
        <v>C</v>
      </c>
      <c r="D75" s="121">
        <f>'Startovní listina'!B17</f>
        <v>13</v>
      </c>
      <c r="E75" s="122" t="str">
        <f>'Startovní listina'!C17</f>
        <v>Kresta</v>
      </c>
      <c r="F75" s="122" t="str">
        <f>'Startovní listina'!D17</f>
        <v>Roman</v>
      </c>
      <c r="G75" s="122">
        <f>'Startovní listina'!E17</f>
        <v>1965</v>
      </c>
      <c r="H75" s="122" t="str">
        <f>'Startovní listina'!F17</f>
        <v>Brno</v>
      </c>
      <c r="I75" s="123">
        <v>0.12942129629629631</v>
      </c>
    </row>
    <row r="76" spans="1:9" ht="20.100000000000001" customHeight="1">
      <c r="A76" s="102">
        <f>IF('Výsledková listina'!D75&lt;&gt;"",A75+1,"")</f>
        <v>72</v>
      </c>
      <c r="B76" s="120">
        <v>3</v>
      </c>
      <c r="C76" s="121" t="str">
        <f>'Startovní listina'!G26</f>
        <v>H</v>
      </c>
      <c r="D76" s="121">
        <f>'Startovní listina'!B26</f>
        <v>24</v>
      </c>
      <c r="E76" s="122" t="str">
        <f>'Startovní listina'!C26</f>
        <v>Mahelová</v>
      </c>
      <c r="F76" s="122" t="str">
        <f>'Startovní listina'!D26</f>
        <v>Jitka</v>
      </c>
      <c r="G76" s="122">
        <f>'Startovní listina'!E26</f>
        <v>1962</v>
      </c>
      <c r="H76" s="122" t="str">
        <f>'Startovní listina'!F26</f>
        <v>Atletic Třebíč</v>
      </c>
      <c r="I76" s="123">
        <v>0.12960648148148149</v>
      </c>
    </row>
    <row r="77" spans="1:9" ht="20.100000000000001" customHeight="1">
      <c r="A77" s="102">
        <f>IF('Výsledková listina'!D76&lt;&gt;"",A76+1,"")</f>
        <v>73</v>
      </c>
      <c r="B77" s="120">
        <v>5</v>
      </c>
      <c r="C77" s="121" t="str">
        <f>'Startovní listina'!G7</f>
        <v>F</v>
      </c>
      <c r="D77" s="121">
        <f>'Startovní listina'!B7</f>
        <v>3</v>
      </c>
      <c r="E77" s="122" t="str">
        <f>'Startovní listina'!C7</f>
        <v>Dostálová</v>
      </c>
      <c r="F77" s="122" t="str">
        <f>'Startovní listina'!D7</f>
        <v>Vendula</v>
      </c>
      <c r="G77" s="122">
        <f>'Startovní listina'!E7</f>
        <v>1981</v>
      </c>
      <c r="H77" s="122" t="str">
        <f>'Startovní listina'!F7</f>
        <v>HAL 3000 Brno</v>
      </c>
      <c r="I77" s="123">
        <v>0.13043981481481481</v>
      </c>
    </row>
    <row r="78" spans="1:9" ht="20.100000000000001" customHeight="1">
      <c r="A78" s="102">
        <f>IF('Výsledková listina'!D77&lt;&gt;"",A77+1,"")</f>
        <v>74</v>
      </c>
      <c r="B78" s="120">
        <v>25</v>
      </c>
      <c r="C78" s="121" t="str">
        <f>'Startovní listina'!G44</f>
        <v>A</v>
      </c>
      <c r="D78" s="121">
        <f>'Startovní listina'!B44</f>
        <v>45</v>
      </c>
      <c r="E78" s="122" t="str">
        <f>'Startovní listina'!C44</f>
        <v>Hakl</v>
      </c>
      <c r="F78" s="122" t="str">
        <f>'Startovní listina'!D44</f>
        <v>Martin</v>
      </c>
      <c r="G78" s="122">
        <f>'Startovní listina'!E44</f>
        <v>1987</v>
      </c>
      <c r="H78" s="122" t="str">
        <f>'Startovní listina'!F44</f>
        <v>Running with Those that Carit</v>
      </c>
      <c r="I78" s="123">
        <v>0.13237268518518519</v>
      </c>
    </row>
    <row r="79" spans="1:9" ht="20.100000000000001" customHeight="1">
      <c r="A79" s="102">
        <f>IF('Výsledková listina'!D78&lt;&gt;"",A78+1,"")</f>
        <v>75</v>
      </c>
      <c r="B79" s="120">
        <v>26</v>
      </c>
      <c r="C79" s="121" t="str">
        <f>'Startovní listina'!G96</f>
        <v>A</v>
      </c>
      <c r="D79" s="121">
        <f>'Startovní listina'!B96</f>
        <v>105</v>
      </c>
      <c r="E79" s="122" t="str">
        <f>'Startovní listina'!C96</f>
        <v>Procházka</v>
      </c>
      <c r="F79" s="122" t="str">
        <f>'Startovní listina'!D96</f>
        <v>Pavel</v>
      </c>
      <c r="G79" s="122">
        <f>'Startovní listina'!E96</f>
        <v>1988</v>
      </c>
      <c r="H79" s="122" t="str">
        <f>'Startovní listina'!F96</f>
        <v>Bystřice nad Pernštejnem</v>
      </c>
      <c r="I79" s="123">
        <v>0.13363425925925926</v>
      </c>
    </row>
    <row r="80" spans="1:9" ht="20.100000000000001" customHeight="1">
      <c r="A80" s="102">
        <f>IF('Výsledková listina'!D79&lt;&gt;"",A79+1,"")</f>
        <v>76</v>
      </c>
      <c r="B80" s="120">
        <v>22</v>
      </c>
      <c r="C80" s="121" t="str">
        <f>'Startovní listina'!G94</f>
        <v>B</v>
      </c>
      <c r="D80" s="121">
        <f>'Startovní listina'!B94</f>
        <v>103</v>
      </c>
      <c r="E80" s="122" t="str">
        <f>'Startovní listina'!C94</f>
        <v>Junga</v>
      </c>
      <c r="F80" s="122" t="str">
        <f>'Startovní listina'!D94</f>
        <v>Stanislav</v>
      </c>
      <c r="G80" s="122">
        <f>'Startovní listina'!E94</f>
        <v>1971</v>
      </c>
      <c r="H80" s="122" t="str">
        <f>'Startovní listina'!F94</f>
        <v>Újezd u Brna</v>
      </c>
      <c r="I80" s="123">
        <v>0.13460648148148149</v>
      </c>
    </row>
    <row r="81" spans="1:9" ht="20.100000000000001" customHeight="1">
      <c r="A81" s="102">
        <f>IF('Výsledková listina'!D80&lt;&gt;"",A80+1,"")</f>
        <v>77</v>
      </c>
      <c r="B81" s="120">
        <v>5</v>
      </c>
      <c r="C81" s="121" t="str">
        <f>'Startovní listina'!G52</f>
        <v>D</v>
      </c>
      <c r="D81" s="121">
        <f>'Startovní listina'!B52</f>
        <v>54</v>
      </c>
      <c r="E81" s="122" t="str">
        <f>'Startovní listina'!C52</f>
        <v>Mareš</v>
      </c>
      <c r="F81" s="122" t="str">
        <f>'Startovní listina'!D52</f>
        <v>Bohumil</v>
      </c>
      <c r="G81" s="122">
        <f>'Startovní listina'!E52</f>
        <v>1951</v>
      </c>
      <c r="H81" s="122" t="str">
        <f>'Startovní listina'!F52</f>
        <v>LEAR Brno</v>
      </c>
      <c r="I81" s="123">
        <v>0.13527777777777777</v>
      </c>
    </row>
    <row r="82" spans="1:9" ht="20.100000000000001" customHeight="1">
      <c r="A82" s="102">
        <f>IF('Výsledková listina'!D81&lt;&gt;"",A81+1,"")</f>
        <v>78</v>
      </c>
      <c r="B82" s="120">
        <v>4</v>
      </c>
      <c r="C82" s="121" t="str">
        <f>'Startovní listina'!G97</f>
        <v>H</v>
      </c>
      <c r="D82" s="121">
        <f>'Startovní listina'!B97</f>
        <v>106</v>
      </c>
      <c r="E82" s="122" t="str">
        <f>'Startovní listina'!C97</f>
        <v>Podmelová</v>
      </c>
      <c r="F82" s="122" t="str">
        <f>'Startovní listina'!D97</f>
        <v>Vilma</v>
      </c>
      <c r="G82" s="122">
        <f>'Startovní listina'!E97</f>
        <v>1962</v>
      </c>
      <c r="H82" s="122" t="str">
        <f>'Startovní listina'!F97</f>
        <v>Moravská Slávia Brno</v>
      </c>
      <c r="I82" s="123">
        <v>0.13534722222222223</v>
      </c>
    </row>
    <row r="83" spans="1:9" ht="20.100000000000001" customHeight="1">
      <c r="A83" s="102">
        <f>IF('Výsledková listina'!D82&lt;&gt;"",A82+1,"")</f>
        <v>79</v>
      </c>
      <c r="B83" s="120">
        <v>6</v>
      </c>
      <c r="C83" s="121" t="str">
        <f>'Startovní listina'!G64</f>
        <v>F</v>
      </c>
      <c r="D83" s="121">
        <f>'Startovní listina'!B64</f>
        <v>69</v>
      </c>
      <c r="E83" s="122" t="str">
        <f>'Startovní listina'!C64</f>
        <v>Rokosová</v>
      </c>
      <c r="F83" s="122" t="str">
        <f>'Startovní listina'!D64</f>
        <v>Ivana</v>
      </c>
      <c r="G83" s="122">
        <f>'Startovní listina'!E64</f>
        <v>1982</v>
      </c>
      <c r="H83" s="122" t="str">
        <f>'Startovní listina'!F64</f>
        <v>Polička</v>
      </c>
      <c r="I83" s="123">
        <v>0.13804398148148148</v>
      </c>
    </row>
    <row r="84" spans="1:9" ht="20.100000000000001" customHeight="1">
      <c r="A84" s="102">
        <f>IF('Výsledková listina'!D83&lt;&gt;"",A83+1,"")</f>
        <v>80</v>
      </c>
      <c r="B84" s="120">
        <v>15</v>
      </c>
      <c r="C84" s="121" t="str">
        <f>'Startovní listina'!G76</f>
        <v>C</v>
      </c>
      <c r="D84" s="121">
        <f>'Startovní listina'!B76</f>
        <v>84</v>
      </c>
      <c r="E84" s="122" t="str">
        <f>'Startovní listina'!C76</f>
        <v>Šilhan</v>
      </c>
      <c r="F84" s="122" t="str">
        <f>'Startovní listina'!D76</f>
        <v>Vladimír</v>
      </c>
      <c r="G84" s="122">
        <f>'Startovní listina'!E76</f>
        <v>1957</v>
      </c>
      <c r="H84" s="122" t="str">
        <f>'Startovní listina'!F76</f>
        <v>Original Ježek Babice nad Svitavou</v>
      </c>
      <c r="I84" s="123">
        <v>0.13814814814814816</v>
      </c>
    </row>
    <row r="85" spans="1:9" ht="20.100000000000001" customHeight="1">
      <c r="A85" s="102">
        <f>IF('Výsledková listina'!D84&lt;&gt;"",A84+1,"")</f>
        <v>81</v>
      </c>
      <c r="B85" s="120">
        <v>23</v>
      </c>
      <c r="C85" s="121" t="str">
        <f>'Startovní listina'!G45</f>
        <v>B</v>
      </c>
      <c r="D85" s="121">
        <f>'Startovní listina'!B45</f>
        <v>46</v>
      </c>
      <c r="E85" s="122" t="str">
        <f>'Startovní listina'!C45</f>
        <v>Münster</v>
      </c>
      <c r="F85" s="122" t="str">
        <f>'Startovní listina'!D45</f>
        <v>Libor</v>
      </c>
      <c r="G85" s="122">
        <f>'Startovní listina'!E45</f>
        <v>1966</v>
      </c>
      <c r="H85" s="122" t="str">
        <f>'Startovní listina'!F45</f>
        <v>Blansko</v>
      </c>
      <c r="I85" s="123">
        <v>0.13971064814814815</v>
      </c>
    </row>
    <row r="86" spans="1:9" ht="20.100000000000001" customHeight="1">
      <c r="A86" s="102">
        <f>IF('Výsledková listina'!D85&lt;&gt;"",A85+1,"")</f>
        <v>82</v>
      </c>
      <c r="B86" s="120">
        <v>3</v>
      </c>
      <c r="C86" s="121" t="str">
        <f>'Startovní listina'!G81</f>
        <v>G</v>
      </c>
      <c r="D86" s="121">
        <f>'Startovní listina'!B81</f>
        <v>90</v>
      </c>
      <c r="E86" s="122" t="str">
        <f>'Startovní listina'!C81</f>
        <v>Ježová</v>
      </c>
      <c r="F86" s="122" t="str">
        <f>'Startovní listina'!D81</f>
        <v>Martina</v>
      </c>
      <c r="G86" s="122">
        <f>'Startovní listina'!E81</f>
        <v>1975</v>
      </c>
      <c r="H86" s="122" t="str">
        <f>'Startovní listina'!F81</f>
        <v>Brno</v>
      </c>
      <c r="I86" s="123">
        <v>0.14234953703703704</v>
      </c>
    </row>
    <row r="87" spans="1:9" ht="20.100000000000001" customHeight="1">
      <c r="A87" s="102">
        <f>IF('Výsledková listina'!D86&lt;&gt;"",A86+1,"")</f>
        <v>83</v>
      </c>
      <c r="B87" s="120">
        <v>24</v>
      </c>
      <c r="C87" s="121" t="str">
        <f>'Startovní listina'!G85</f>
        <v>B</v>
      </c>
      <c r="D87" s="121">
        <f>'Startovní listina'!B85</f>
        <v>94</v>
      </c>
      <c r="E87" s="122" t="str">
        <f>'Startovní listina'!C85</f>
        <v>Benc</v>
      </c>
      <c r="F87" s="122" t="str">
        <f>'Startovní listina'!D85</f>
        <v>Karel</v>
      </c>
      <c r="G87" s="122">
        <f>'Startovní listina'!E85</f>
        <v>1975</v>
      </c>
      <c r="H87" s="122" t="str">
        <f>'Startovní listina'!F85</f>
        <v>Pivonice</v>
      </c>
      <c r="I87" s="123">
        <v>0.14457175925925927</v>
      </c>
    </row>
    <row r="88" spans="1:9" ht="20.100000000000001" customHeight="1">
      <c r="A88" s="102">
        <f>IF('Výsledková listina'!D87&lt;&gt;"",A87+1,"")</f>
        <v>84</v>
      </c>
      <c r="B88" s="120">
        <v>7</v>
      </c>
      <c r="C88" s="121" t="str">
        <f>'Startovní listina'!G8</f>
        <v>F</v>
      </c>
      <c r="D88" s="121">
        <f>'Startovní listina'!B8</f>
        <v>4</v>
      </c>
      <c r="E88" s="122" t="str">
        <f>'Startovní listina'!C8</f>
        <v>Navrátilová</v>
      </c>
      <c r="F88" s="122" t="str">
        <f>'Startovní listina'!D8</f>
        <v>Vlasta</v>
      </c>
      <c r="G88" s="122">
        <f>'Startovní listina'!E8</f>
        <v>1983</v>
      </c>
      <c r="H88" s="122" t="str">
        <f>'Startovní listina'!F8</f>
        <v>Vír</v>
      </c>
      <c r="I88" s="123">
        <v>0.14592592592592593</v>
      </c>
    </row>
    <row r="89" spans="1:9" ht="20.100000000000001" customHeight="1">
      <c r="A89" s="102">
        <f>IF('Výsledková listina'!D88&lt;&gt;"",A88+1,"")</f>
        <v>85</v>
      </c>
      <c r="B89" s="120">
        <v>25</v>
      </c>
      <c r="C89" s="121" t="str">
        <f>'Startovní listina'!G93</f>
        <v>B</v>
      </c>
      <c r="D89" s="121">
        <f>'Startovní listina'!B93</f>
        <v>102</v>
      </c>
      <c r="E89" s="122" t="str">
        <f>'Startovní listina'!C93</f>
        <v>Konečný</v>
      </c>
      <c r="F89" s="122" t="str">
        <f>'Startovní listina'!D93</f>
        <v>Jaroslav</v>
      </c>
      <c r="G89" s="122">
        <f>'Startovní listina'!E93</f>
        <v>1969</v>
      </c>
      <c r="H89" s="122" t="str">
        <f>'Startovní listina'!F93</f>
        <v>Popůvky</v>
      </c>
      <c r="I89" s="123">
        <v>0.14704861111111112</v>
      </c>
    </row>
    <row r="90" spans="1:9" ht="20.100000000000001" customHeight="1">
      <c r="A90" s="102">
        <f>IF('Výsledková listina'!D89&lt;&gt;"",A89+1,"")</f>
        <v>86</v>
      </c>
      <c r="B90" s="120">
        <v>5</v>
      </c>
      <c r="C90" s="121" t="str">
        <f>'Startovní listina'!G16</f>
        <v>H</v>
      </c>
      <c r="D90" s="121">
        <f>'Startovní listina'!B16</f>
        <v>12</v>
      </c>
      <c r="E90" s="122" t="str">
        <f>'Startovní listina'!C16</f>
        <v>Tesařová</v>
      </c>
      <c r="F90" s="122" t="str">
        <f>'Startovní listina'!D16</f>
        <v>Marie</v>
      </c>
      <c r="G90" s="122">
        <f>'Startovní listina'!E16</f>
        <v>1954</v>
      </c>
      <c r="H90" s="122" t="str">
        <f>'Startovní listina'!F16</f>
        <v>Křižanov</v>
      </c>
      <c r="I90" s="123">
        <v>0.14731481481481482</v>
      </c>
    </row>
    <row r="91" spans="1:9" ht="20.100000000000001" customHeight="1">
      <c r="A91" s="102">
        <f>IF('Výsledková listina'!D90&lt;&gt;"",A90+1,"")</f>
        <v>87</v>
      </c>
      <c r="B91" s="120">
        <v>8</v>
      </c>
      <c r="C91" s="121" t="str">
        <f>'Startovní listina'!G21</f>
        <v>F</v>
      </c>
      <c r="D91" s="121">
        <f>'Startovní listina'!B21</f>
        <v>18</v>
      </c>
      <c r="E91" s="122" t="str">
        <f>'Startovní listina'!C21</f>
        <v>Peštuková</v>
      </c>
      <c r="F91" s="122" t="str">
        <f>'Startovní listina'!D21</f>
        <v>Ivana</v>
      </c>
      <c r="G91" s="122">
        <f>'Startovní listina'!E21</f>
        <v>1990</v>
      </c>
      <c r="H91" s="122" t="str">
        <f>'Startovní listina'!F21</f>
        <v>Vinařice</v>
      </c>
      <c r="I91" s="123">
        <v>0.14748842592592593</v>
      </c>
    </row>
    <row r="92" spans="1:9" ht="20.100000000000001" customHeight="1">
      <c r="A92" s="102">
        <f>IF('Výsledková listina'!D91&lt;&gt;"",A91+1,"")</f>
        <v>88</v>
      </c>
      <c r="B92" s="120">
        <v>26</v>
      </c>
      <c r="C92" s="121" t="str">
        <f>'Startovní listina'!G77</f>
        <v>B</v>
      </c>
      <c r="D92" s="121">
        <f>'Startovní listina'!B77</f>
        <v>85</v>
      </c>
      <c r="E92" s="122" t="str">
        <f>'Startovní listina'!C77</f>
        <v>Jaskulka</v>
      </c>
      <c r="F92" s="122" t="str">
        <f>'Startovní listina'!D77</f>
        <v>Martin</v>
      </c>
      <c r="G92" s="122">
        <f>'Startovní listina'!E77</f>
        <v>1968</v>
      </c>
      <c r="H92" s="122" t="str">
        <f>'Startovní listina'!F77</f>
        <v>Kuřim</v>
      </c>
      <c r="I92" s="123">
        <v>0.15122685185185183</v>
      </c>
    </row>
    <row r="93" spans="1:9" ht="20.100000000000001" customHeight="1">
      <c r="A93" s="102">
        <f>IF('Výsledková listina'!D92&lt;&gt;"",A92+1,"")</f>
        <v>89</v>
      </c>
      <c r="B93" s="120">
        <v>1</v>
      </c>
      <c r="C93" s="121" t="str">
        <f>'Startovní listina'!G18</f>
        <v>E</v>
      </c>
      <c r="D93" s="121">
        <f>'Startovní listina'!B18</f>
        <v>14</v>
      </c>
      <c r="E93" s="122" t="str">
        <f>'Startovní listina'!C18</f>
        <v>Holý</v>
      </c>
      <c r="F93" s="122" t="str">
        <f>'Startovní listina'!D18</f>
        <v>Josef</v>
      </c>
      <c r="G93" s="122">
        <f>'Startovní listina'!E18</f>
        <v>1941</v>
      </c>
      <c r="H93" s="122" t="str">
        <f>'Startovní listina'!F18</f>
        <v>Moravská Slávia Brno</v>
      </c>
      <c r="I93" s="123">
        <v>0.15468750000000001</v>
      </c>
    </row>
    <row r="94" spans="1:9" ht="20.100000000000001" customHeight="1">
      <c r="A94" s="102">
        <f>IF('Výsledková listina'!D93&lt;&gt;"",A93+1,"")</f>
        <v>90</v>
      </c>
      <c r="B94" s="120">
        <v>6</v>
      </c>
      <c r="C94" s="121" t="str">
        <f>'Startovní listina'!G33</f>
        <v>H</v>
      </c>
      <c r="D94" s="121">
        <f>'Startovní listina'!B33</f>
        <v>33</v>
      </c>
      <c r="E94" s="122" t="str">
        <f>'Startovní listina'!C33</f>
        <v>Šedová</v>
      </c>
      <c r="F94" s="122" t="str">
        <f>'Startovní listina'!D33</f>
        <v>Věra</v>
      </c>
      <c r="G94" s="122">
        <f>'Startovní listina'!E33</f>
        <v>1964</v>
      </c>
      <c r="H94" s="122" t="str">
        <f>'Startovní listina'!F33</f>
        <v>Atletic Třebíč</v>
      </c>
      <c r="I94" s="123">
        <v>0.15612268518518518</v>
      </c>
    </row>
    <row r="95" spans="1:9" ht="20.100000000000001" customHeight="1">
      <c r="A95" s="102">
        <f>IF('Výsledková listina'!D94&lt;&gt;"",A94+1,"")</f>
        <v>91</v>
      </c>
      <c r="B95" s="120">
        <v>16</v>
      </c>
      <c r="C95" s="121" t="str">
        <f>'Startovní listina'!G36</f>
        <v>C</v>
      </c>
      <c r="D95" s="121">
        <f>'Startovní listina'!B36</f>
        <v>36</v>
      </c>
      <c r="E95" s="122" t="str">
        <f>'Startovní listina'!C36</f>
        <v>Krátký</v>
      </c>
      <c r="F95" s="122" t="str">
        <f>'Startovní listina'!D36</f>
        <v>Josef</v>
      </c>
      <c r="G95" s="122">
        <f>'Startovní listina'!E36</f>
        <v>1965</v>
      </c>
      <c r="H95" s="122" t="str">
        <f>'Startovní listina'!F36</f>
        <v>Hvězda SKP Pardubice</v>
      </c>
      <c r="I95" s="123">
        <v>0.15943287037037038</v>
      </c>
    </row>
    <row r="96" spans="1:9" ht="20.100000000000001" customHeight="1">
      <c r="A96" s="102">
        <f>IF('Výsledková listina'!D95&lt;&gt;"",A95+1,"")</f>
        <v>92</v>
      </c>
      <c r="B96" s="120">
        <v>6</v>
      </c>
      <c r="C96" s="121" t="str">
        <f>'Startovní listina'!G72</f>
        <v>D</v>
      </c>
      <c r="D96" s="121">
        <f>'Startovní listina'!B72</f>
        <v>79</v>
      </c>
      <c r="E96" s="122" t="str">
        <f>'Startovní listina'!C72</f>
        <v>Vídeňský</v>
      </c>
      <c r="F96" s="122" t="str">
        <f>'Startovní listina'!D72</f>
        <v>Jiří</v>
      </c>
      <c r="G96" s="122">
        <f>'Startovní listina'!E72</f>
        <v>1947</v>
      </c>
      <c r="H96" s="122" t="str">
        <f>'Startovní listina'!F72</f>
        <v>KD Moravské Budějovice</v>
      </c>
      <c r="I96" s="123">
        <v>0.16814814814814816</v>
      </c>
    </row>
    <row r="97" spans="1:9" ht="20.100000000000001" customHeight="1">
      <c r="A97" s="102">
        <f>IF('Výsledková listina'!D96&lt;&gt;"",A96+1,"")</f>
        <v>93</v>
      </c>
      <c r="B97" s="120">
        <v>2</v>
      </c>
      <c r="C97" s="121" t="str">
        <f>'Startovní listina'!G23</f>
        <v>E</v>
      </c>
      <c r="D97" s="121">
        <f>'Startovní listina'!B23</f>
        <v>21</v>
      </c>
      <c r="E97" s="122" t="str">
        <f>'Startovní listina'!C23</f>
        <v>Hrubý</v>
      </c>
      <c r="F97" s="122" t="str">
        <f>'Startovní listina'!D23</f>
        <v>Milan</v>
      </c>
      <c r="G97" s="122">
        <f>'Startovní listina'!E23</f>
        <v>1938</v>
      </c>
      <c r="H97" s="122" t="str">
        <f>'Startovní listina'!F23</f>
        <v>Blansko</v>
      </c>
      <c r="I97" s="123">
        <v>0.17570601851851853</v>
      </c>
    </row>
    <row r="98" spans="1:9" ht="20.100000000000001" customHeight="1">
      <c r="A98" s="102">
        <f>IF('Výsledková listina'!D97&lt;&gt;"",A97+1,"")</f>
        <v>94</v>
      </c>
      <c r="B98" s="120">
        <v>7</v>
      </c>
      <c r="C98" s="121" t="str">
        <f>'Startovní listina'!G69</f>
        <v>D</v>
      </c>
      <c r="D98" s="121">
        <f>'Startovní listina'!B69</f>
        <v>75</v>
      </c>
      <c r="E98" s="122" t="str">
        <f>'Startovní listina'!C69</f>
        <v>Kaše</v>
      </c>
      <c r="F98" s="122" t="str">
        <f>'Startovní listina'!D69</f>
        <v>Jaroslav</v>
      </c>
      <c r="G98" s="122">
        <f>'Startovní listina'!E69</f>
        <v>1953</v>
      </c>
      <c r="H98" s="122" t="str">
        <f>'Startovní listina'!F69</f>
        <v>Club běžeckých outsiderů</v>
      </c>
      <c r="I98" s="123" t="s">
        <v>269</v>
      </c>
    </row>
    <row r="99" spans="1:9" ht="20.100000000000001" customHeight="1">
      <c r="A99" s="102">
        <f>IF('Výsledková listina'!D98&lt;&gt;"",A98+1,"")</f>
        <v>95</v>
      </c>
      <c r="B99" s="120"/>
      <c r="C99" s="121" t="str">
        <f>'Startovní listina'!G99</f>
        <v/>
      </c>
      <c r="D99" s="121" t="str">
        <f>'Startovní listina'!B99</f>
        <v/>
      </c>
      <c r="E99" s="122" t="str">
        <f>'Startovní listina'!C99</f>
        <v/>
      </c>
      <c r="F99" s="122" t="str">
        <f>'Startovní listina'!D99</f>
        <v/>
      </c>
      <c r="G99" s="122" t="str">
        <f>'Startovní listina'!E99</f>
        <v/>
      </c>
      <c r="H99" s="122" t="str">
        <f>'Startovní listina'!F99</f>
        <v/>
      </c>
      <c r="I99" s="123"/>
    </row>
    <row r="100" spans="1:9" ht="20.100000000000001" customHeight="1">
      <c r="A100" s="102" t="str">
        <f>IF('Výsledková listina'!D99&lt;&gt;"",A99+1,"")</f>
        <v/>
      </c>
      <c r="B100" s="120"/>
      <c r="C100" s="121" t="str">
        <f>'Startovní listina'!G100</f>
        <v/>
      </c>
      <c r="D100" s="121" t="str">
        <f>'Startovní listina'!B100</f>
        <v/>
      </c>
      <c r="E100" s="122" t="str">
        <f>'Startovní listina'!C100</f>
        <v/>
      </c>
      <c r="F100" s="122" t="str">
        <f>'Startovní listina'!D100</f>
        <v/>
      </c>
      <c r="G100" s="122" t="str">
        <f>'Startovní listina'!E100</f>
        <v/>
      </c>
      <c r="H100" s="122" t="str">
        <f>'Startovní listina'!F100</f>
        <v/>
      </c>
      <c r="I100" s="123"/>
    </row>
    <row r="101" spans="1:9" ht="20.100000000000001" customHeight="1">
      <c r="A101" s="102" t="str">
        <f>IF('Výsledková listina'!D100&lt;&gt;"",A100+1,"")</f>
        <v/>
      </c>
      <c r="B101" s="120"/>
      <c r="C101" s="121" t="str">
        <f>'Startovní listina'!G101</f>
        <v/>
      </c>
      <c r="D101" s="121" t="str">
        <f>'Startovní listina'!B101</f>
        <v/>
      </c>
      <c r="E101" s="122" t="str">
        <f>'Startovní listina'!C101</f>
        <v/>
      </c>
      <c r="F101" s="122" t="str">
        <f>'Startovní listina'!D101</f>
        <v/>
      </c>
      <c r="G101" s="122" t="str">
        <f>'Startovní listina'!E101</f>
        <v/>
      </c>
      <c r="H101" s="122" t="str">
        <f>'Startovní listina'!F101</f>
        <v/>
      </c>
      <c r="I101" s="123"/>
    </row>
    <row r="102" spans="1:9" ht="20.100000000000001" customHeight="1">
      <c r="A102" s="102" t="str">
        <f>IF('Výsledková listina'!D101&lt;&gt;"",A101+1,"")</f>
        <v/>
      </c>
      <c r="B102" s="120"/>
      <c r="C102" s="121" t="str">
        <f>'Startovní listina'!G102</f>
        <v/>
      </c>
      <c r="D102" s="121" t="str">
        <f>'Startovní listina'!B102</f>
        <v/>
      </c>
      <c r="E102" s="122" t="str">
        <f>'Startovní listina'!C102</f>
        <v/>
      </c>
      <c r="F102" s="122" t="str">
        <f>'Startovní listina'!D102</f>
        <v/>
      </c>
      <c r="G102" s="122" t="str">
        <f>'Startovní listina'!E102</f>
        <v/>
      </c>
      <c r="H102" s="122" t="str">
        <f>'Startovní listina'!F102</f>
        <v/>
      </c>
      <c r="I102" s="123"/>
    </row>
    <row r="103" spans="1:9" ht="20.100000000000001" customHeight="1">
      <c r="A103" s="102" t="str">
        <f>IF('Výsledková listina'!D102&lt;&gt;"",A102+1,"")</f>
        <v/>
      </c>
      <c r="B103" s="120"/>
      <c r="C103" s="121" t="str">
        <f>'Startovní listina'!G103</f>
        <v/>
      </c>
      <c r="D103" s="121" t="str">
        <f>'Startovní listina'!B103</f>
        <v/>
      </c>
      <c r="E103" s="122" t="str">
        <f>'Startovní listina'!C103</f>
        <v/>
      </c>
      <c r="F103" s="122" t="str">
        <f>'Startovní listina'!D103</f>
        <v/>
      </c>
      <c r="G103" s="122" t="str">
        <f>'Startovní listina'!E103</f>
        <v/>
      </c>
      <c r="H103" s="122" t="str">
        <f>'Startovní listina'!F103</f>
        <v/>
      </c>
      <c r="I103" s="123"/>
    </row>
    <row r="104" spans="1:9" ht="20.100000000000001" customHeight="1">
      <c r="A104" s="102"/>
      <c r="B104" s="120"/>
      <c r="C104" s="121"/>
      <c r="D104" s="121"/>
      <c r="E104" s="122"/>
      <c r="F104" s="122"/>
      <c r="G104" s="122"/>
      <c r="H104" s="122"/>
      <c r="I104" s="123"/>
    </row>
    <row r="105" spans="1:9" s="115" customFormat="1">
      <c r="G105" s="128"/>
      <c r="I105" s="128"/>
    </row>
    <row r="106" spans="1:9" s="115" customFormat="1">
      <c r="G106" s="128"/>
      <c r="I106" s="128"/>
    </row>
    <row r="107" spans="1:9" s="115" customFormat="1">
      <c r="G107" s="128"/>
      <c r="I107" s="128"/>
    </row>
    <row r="108" spans="1:9" s="115" customFormat="1">
      <c r="G108" s="128"/>
      <c r="I108" s="128"/>
    </row>
    <row r="109" spans="1:9" s="115" customFormat="1">
      <c r="G109" s="128"/>
      <c r="I109" s="128"/>
    </row>
    <row r="110" spans="1:9" s="115" customFormat="1">
      <c r="G110" s="128"/>
      <c r="I110" s="128"/>
    </row>
    <row r="111" spans="1:9" s="115" customFormat="1">
      <c r="G111" s="128"/>
      <c r="I111" s="128"/>
    </row>
    <row r="112" spans="1:9" s="115" customFormat="1">
      <c r="G112" s="128"/>
      <c r="I112" s="128"/>
    </row>
    <row r="113" spans="7:9" s="115" customFormat="1">
      <c r="G113" s="128"/>
      <c r="I113" s="128"/>
    </row>
    <row r="114" spans="7:9" s="115" customFormat="1">
      <c r="G114" s="128"/>
      <c r="I114" s="128"/>
    </row>
    <row r="115" spans="7:9" s="115" customFormat="1">
      <c r="G115" s="128"/>
      <c r="I115" s="128"/>
    </row>
    <row r="116" spans="7:9" s="115" customFormat="1">
      <c r="G116" s="128"/>
      <c r="I116" s="128"/>
    </row>
    <row r="117" spans="7:9" s="115" customFormat="1">
      <c r="G117" s="128"/>
      <c r="I117" s="128"/>
    </row>
    <row r="118" spans="7:9" s="115" customFormat="1">
      <c r="G118" s="128"/>
      <c r="I118" s="128"/>
    </row>
    <row r="119" spans="7:9" s="115" customFormat="1">
      <c r="G119" s="128"/>
      <c r="I119" s="128"/>
    </row>
    <row r="120" spans="7:9" s="115" customFormat="1">
      <c r="G120" s="128"/>
      <c r="I120" s="128"/>
    </row>
    <row r="121" spans="7:9" s="115" customFormat="1">
      <c r="G121" s="128"/>
      <c r="I121" s="128"/>
    </row>
    <row r="122" spans="7:9" s="115" customFormat="1">
      <c r="G122" s="128"/>
      <c r="I122" s="128"/>
    </row>
    <row r="123" spans="7:9" s="115" customFormat="1">
      <c r="G123" s="128"/>
      <c r="I123" s="128"/>
    </row>
    <row r="124" spans="7:9" s="115" customFormat="1">
      <c r="G124" s="128"/>
      <c r="I124" s="128"/>
    </row>
    <row r="125" spans="7:9" s="115" customFormat="1">
      <c r="G125" s="128"/>
      <c r="I125" s="128"/>
    </row>
    <row r="126" spans="7:9" s="115" customFormat="1">
      <c r="G126" s="128"/>
      <c r="I126" s="128"/>
    </row>
    <row r="127" spans="7:9" s="115" customFormat="1">
      <c r="G127" s="128"/>
      <c r="I127" s="128"/>
    </row>
    <row r="128" spans="7:9" s="115" customFormat="1">
      <c r="G128" s="128"/>
      <c r="I128" s="128"/>
    </row>
    <row r="129" spans="7:9" s="115" customFormat="1">
      <c r="G129" s="128"/>
      <c r="I129" s="128"/>
    </row>
    <row r="130" spans="7:9" s="115" customFormat="1">
      <c r="G130" s="128"/>
      <c r="I130" s="128"/>
    </row>
    <row r="131" spans="7:9" s="115" customFormat="1">
      <c r="G131" s="128"/>
      <c r="I131" s="128"/>
    </row>
    <row r="132" spans="7:9" s="115" customFormat="1">
      <c r="G132" s="128"/>
      <c r="I132" s="128"/>
    </row>
    <row r="133" spans="7:9" s="115" customFormat="1">
      <c r="G133" s="128"/>
      <c r="I133" s="128"/>
    </row>
    <row r="134" spans="7:9" s="115" customFormat="1">
      <c r="G134" s="128"/>
      <c r="I134" s="128"/>
    </row>
    <row r="135" spans="7:9" s="115" customFormat="1">
      <c r="G135" s="128"/>
      <c r="I135" s="128"/>
    </row>
    <row r="136" spans="7:9" s="115" customFormat="1">
      <c r="G136" s="128"/>
      <c r="I136" s="128"/>
    </row>
    <row r="137" spans="7:9" s="115" customFormat="1">
      <c r="G137" s="128"/>
      <c r="I137" s="128"/>
    </row>
    <row r="138" spans="7:9" s="115" customFormat="1">
      <c r="G138" s="128"/>
      <c r="I138" s="128"/>
    </row>
    <row r="139" spans="7:9" s="115" customFormat="1">
      <c r="G139" s="128"/>
      <c r="I139" s="128"/>
    </row>
    <row r="140" spans="7:9" s="115" customFormat="1">
      <c r="G140" s="128"/>
      <c r="I140" s="128"/>
    </row>
    <row r="141" spans="7:9" s="115" customFormat="1">
      <c r="G141" s="128"/>
      <c r="I141" s="128"/>
    </row>
    <row r="142" spans="7:9" s="115" customFormat="1">
      <c r="G142" s="128"/>
      <c r="I142" s="128"/>
    </row>
    <row r="143" spans="7:9" s="115" customFormat="1">
      <c r="G143" s="128"/>
      <c r="I143" s="128"/>
    </row>
    <row r="144" spans="7:9" s="115" customFormat="1">
      <c r="G144" s="128"/>
      <c r="I144" s="128"/>
    </row>
    <row r="145" spans="7:9" s="115" customFormat="1">
      <c r="G145" s="128"/>
      <c r="I145" s="128"/>
    </row>
    <row r="146" spans="7:9" s="115" customFormat="1">
      <c r="G146" s="128"/>
      <c r="I146" s="128"/>
    </row>
    <row r="147" spans="7:9" s="115" customFormat="1">
      <c r="G147" s="128"/>
      <c r="I147" s="128"/>
    </row>
    <row r="148" spans="7:9" s="115" customFormat="1">
      <c r="G148" s="128"/>
      <c r="I148" s="128"/>
    </row>
    <row r="149" spans="7:9" s="115" customFormat="1">
      <c r="G149" s="128"/>
      <c r="I149" s="128"/>
    </row>
    <row r="150" spans="7:9" s="115" customFormat="1">
      <c r="G150" s="128"/>
      <c r="I150" s="128"/>
    </row>
    <row r="151" spans="7:9" s="115" customFormat="1">
      <c r="G151" s="128"/>
      <c r="I151" s="128"/>
    </row>
    <row r="152" spans="7:9" s="115" customFormat="1">
      <c r="G152" s="128"/>
      <c r="I152" s="128"/>
    </row>
    <row r="153" spans="7:9" s="115" customFormat="1">
      <c r="G153" s="128"/>
      <c r="I153" s="128"/>
    </row>
    <row r="154" spans="7:9" s="115" customFormat="1">
      <c r="G154" s="128"/>
      <c r="I154" s="128"/>
    </row>
    <row r="155" spans="7:9" s="115" customFormat="1">
      <c r="G155" s="128"/>
      <c r="I155" s="128"/>
    </row>
    <row r="156" spans="7:9" s="115" customFormat="1">
      <c r="G156" s="128"/>
      <c r="I156" s="128"/>
    </row>
    <row r="157" spans="7:9" s="115" customFormat="1">
      <c r="G157" s="128"/>
      <c r="I157" s="128"/>
    </row>
    <row r="158" spans="7:9" s="115" customFormat="1">
      <c r="G158" s="128"/>
      <c r="I158" s="128"/>
    </row>
    <row r="159" spans="7:9" s="115" customFormat="1">
      <c r="G159" s="128"/>
      <c r="I159" s="128"/>
    </row>
    <row r="160" spans="7:9" s="115" customFormat="1">
      <c r="G160" s="128"/>
      <c r="I160" s="128"/>
    </row>
    <row r="161" spans="7:9" s="115" customFormat="1">
      <c r="G161" s="128"/>
      <c r="I161" s="128"/>
    </row>
    <row r="162" spans="7:9" s="115" customFormat="1">
      <c r="G162" s="128"/>
      <c r="I162" s="128"/>
    </row>
    <row r="163" spans="7:9" s="115" customFormat="1">
      <c r="G163" s="128"/>
      <c r="I163" s="128"/>
    </row>
    <row r="164" spans="7:9" s="115" customFormat="1">
      <c r="G164" s="128"/>
      <c r="I164" s="128"/>
    </row>
    <row r="165" spans="7:9" s="115" customFormat="1">
      <c r="G165" s="128"/>
      <c r="I165" s="128"/>
    </row>
    <row r="166" spans="7:9" s="115" customFormat="1">
      <c r="G166" s="128"/>
      <c r="I166" s="128"/>
    </row>
    <row r="167" spans="7:9" s="115" customFormat="1">
      <c r="G167" s="128"/>
      <c r="I167" s="128"/>
    </row>
    <row r="168" spans="7:9" s="115" customFormat="1">
      <c r="G168" s="128"/>
      <c r="I168" s="128"/>
    </row>
    <row r="169" spans="7:9" s="115" customFormat="1">
      <c r="G169" s="128"/>
      <c r="I169" s="128"/>
    </row>
    <row r="170" spans="7:9" s="115" customFormat="1">
      <c r="G170" s="128"/>
      <c r="I170" s="128"/>
    </row>
    <row r="171" spans="7:9" s="115" customFormat="1">
      <c r="G171" s="128"/>
      <c r="I171" s="128"/>
    </row>
    <row r="172" spans="7:9" s="115" customFormat="1">
      <c r="G172" s="128"/>
      <c r="I172" s="128"/>
    </row>
    <row r="173" spans="7:9" s="115" customFormat="1">
      <c r="G173" s="128"/>
      <c r="I173" s="128"/>
    </row>
    <row r="174" spans="7:9" s="115" customFormat="1">
      <c r="G174" s="128"/>
      <c r="I174" s="128"/>
    </row>
    <row r="175" spans="7:9" s="115" customFormat="1">
      <c r="G175" s="128"/>
      <c r="I175" s="128"/>
    </row>
    <row r="176" spans="7:9" s="115" customFormat="1">
      <c r="G176" s="128"/>
      <c r="I176" s="128"/>
    </row>
    <row r="177" spans="7:9" s="115" customFormat="1">
      <c r="G177" s="128"/>
      <c r="I177" s="128"/>
    </row>
    <row r="178" spans="7:9" s="115" customFormat="1">
      <c r="G178" s="128"/>
      <c r="I178" s="128"/>
    </row>
    <row r="179" spans="7:9" s="115" customFormat="1">
      <c r="G179" s="128"/>
      <c r="I179" s="128"/>
    </row>
    <row r="180" spans="7:9" s="115" customFormat="1">
      <c r="G180" s="128"/>
      <c r="I180" s="128"/>
    </row>
    <row r="181" spans="7:9" s="115" customFormat="1">
      <c r="G181" s="128"/>
      <c r="I181" s="128"/>
    </row>
    <row r="182" spans="7:9" s="115" customFormat="1">
      <c r="G182" s="128"/>
      <c r="I182" s="128"/>
    </row>
    <row r="183" spans="7:9" s="115" customFormat="1">
      <c r="G183" s="128"/>
      <c r="I183" s="128"/>
    </row>
    <row r="184" spans="7:9" s="115" customFormat="1">
      <c r="G184" s="128"/>
      <c r="I184" s="128"/>
    </row>
    <row r="185" spans="7:9" s="115" customFormat="1">
      <c r="G185" s="128"/>
      <c r="I185" s="128"/>
    </row>
    <row r="186" spans="7:9" s="115" customFormat="1">
      <c r="G186" s="128"/>
      <c r="I186" s="128"/>
    </row>
    <row r="187" spans="7:9" s="115" customFormat="1">
      <c r="G187" s="128"/>
      <c r="I187" s="128"/>
    </row>
    <row r="188" spans="7:9" s="115" customFormat="1">
      <c r="G188" s="128"/>
      <c r="I188" s="128"/>
    </row>
    <row r="189" spans="7:9" s="115" customFormat="1">
      <c r="G189" s="128"/>
      <c r="I189" s="128"/>
    </row>
    <row r="190" spans="7:9" s="115" customFormat="1">
      <c r="G190" s="128"/>
      <c r="I190" s="128"/>
    </row>
    <row r="191" spans="7:9" s="115" customFormat="1">
      <c r="G191" s="128"/>
      <c r="I191" s="128"/>
    </row>
    <row r="192" spans="7:9" s="115" customFormat="1">
      <c r="G192" s="128"/>
      <c r="I192" s="128"/>
    </row>
    <row r="193" spans="7:9" s="115" customFormat="1">
      <c r="G193" s="128"/>
      <c r="I193" s="128"/>
    </row>
    <row r="194" spans="7:9" s="115" customFormat="1">
      <c r="G194" s="128"/>
      <c r="I194" s="128"/>
    </row>
    <row r="195" spans="7:9" s="115" customFormat="1">
      <c r="G195" s="128"/>
      <c r="I195" s="128"/>
    </row>
    <row r="196" spans="7:9" s="115" customFormat="1">
      <c r="G196" s="128"/>
      <c r="I196" s="128"/>
    </row>
    <row r="197" spans="7:9" s="115" customFormat="1">
      <c r="G197" s="128"/>
      <c r="I197" s="128"/>
    </row>
    <row r="198" spans="7:9" s="115" customFormat="1">
      <c r="G198" s="128"/>
      <c r="I198" s="128"/>
    </row>
    <row r="199" spans="7:9" s="115" customFormat="1">
      <c r="G199" s="128"/>
      <c r="I199" s="128"/>
    </row>
    <row r="200" spans="7:9" s="115" customFormat="1">
      <c r="G200" s="128"/>
      <c r="I200" s="128"/>
    </row>
    <row r="201" spans="7:9" s="115" customFormat="1">
      <c r="G201" s="128"/>
      <c r="I201" s="128"/>
    </row>
    <row r="202" spans="7:9" s="115" customFormat="1">
      <c r="G202" s="128"/>
      <c r="I202" s="128"/>
    </row>
    <row r="203" spans="7:9" s="115" customFormat="1">
      <c r="G203" s="128"/>
      <c r="I203" s="128"/>
    </row>
    <row r="204" spans="7:9" s="115" customFormat="1">
      <c r="G204" s="128"/>
      <c r="I204" s="128"/>
    </row>
    <row r="205" spans="7:9" s="115" customFormat="1">
      <c r="G205" s="128"/>
      <c r="I205" s="128"/>
    </row>
    <row r="206" spans="7:9" s="115" customFormat="1">
      <c r="G206" s="128"/>
      <c r="I206" s="128"/>
    </row>
    <row r="207" spans="7:9" s="115" customFormat="1">
      <c r="G207" s="128"/>
      <c r="I207" s="128"/>
    </row>
    <row r="208" spans="7:9" s="115" customFormat="1">
      <c r="G208" s="128"/>
      <c r="I208" s="128"/>
    </row>
    <row r="209" spans="7:9" s="115" customFormat="1">
      <c r="G209" s="128"/>
      <c r="I209" s="128"/>
    </row>
    <row r="210" spans="7:9" s="115" customFormat="1">
      <c r="G210" s="128"/>
      <c r="I210" s="128"/>
    </row>
    <row r="211" spans="7:9" s="115" customFormat="1">
      <c r="G211" s="128"/>
      <c r="I211" s="128"/>
    </row>
    <row r="212" spans="7:9" s="115" customFormat="1">
      <c r="G212" s="128"/>
      <c r="I212" s="128"/>
    </row>
    <row r="213" spans="7:9" s="115" customFormat="1">
      <c r="G213" s="128"/>
      <c r="I213" s="128"/>
    </row>
    <row r="214" spans="7:9" s="115" customFormat="1">
      <c r="G214" s="128"/>
      <c r="I214" s="128"/>
    </row>
    <row r="215" spans="7:9" s="115" customFormat="1">
      <c r="G215" s="128"/>
      <c r="I215" s="128"/>
    </row>
    <row r="216" spans="7:9" s="115" customFormat="1">
      <c r="G216" s="128"/>
      <c r="I216" s="128"/>
    </row>
    <row r="217" spans="7:9" s="115" customFormat="1">
      <c r="G217" s="128"/>
      <c r="I217" s="128"/>
    </row>
    <row r="218" spans="7:9" s="115" customFormat="1">
      <c r="G218" s="128"/>
      <c r="I218" s="128"/>
    </row>
    <row r="219" spans="7:9" s="115" customFormat="1">
      <c r="G219" s="128"/>
      <c r="I219" s="128"/>
    </row>
    <row r="220" spans="7:9" s="115" customFormat="1">
      <c r="G220" s="128"/>
      <c r="I220" s="128"/>
    </row>
    <row r="221" spans="7:9" s="115" customFormat="1">
      <c r="G221" s="128"/>
      <c r="I221" s="128"/>
    </row>
    <row r="222" spans="7:9" s="115" customFormat="1">
      <c r="G222" s="128"/>
      <c r="I222" s="128"/>
    </row>
    <row r="223" spans="7:9" s="115" customFormat="1">
      <c r="G223" s="128"/>
      <c r="I223" s="128"/>
    </row>
    <row r="224" spans="7:9" s="115" customFormat="1">
      <c r="G224" s="128"/>
      <c r="I224" s="128"/>
    </row>
    <row r="225" spans="7:9" s="115" customFormat="1">
      <c r="G225" s="128"/>
      <c r="I225" s="128"/>
    </row>
    <row r="226" spans="7:9" s="115" customFormat="1">
      <c r="G226" s="128"/>
      <c r="I226" s="128"/>
    </row>
    <row r="227" spans="7:9" s="115" customFormat="1">
      <c r="G227" s="128"/>
      <c r="I227" s="128"/>
    </row>
    <row r="228" spans="7:9" s="115" customFormat="1">
      <c r="G228" s="128"/>
      <c r="I228" s="128"/>
    </row>
    <row r="229" spans="7:9" s="115" customFormat="1">
      <c r="G229" s="128"/>
      <c r="I229" s="128"/>
    </row>
    <row r="230" spans="7:9" s="115" customFormat="1">
      <c r="G230" s="128"/>
      <c r="I230" s="128"/>
    </row>
    <row r="231" spans="7:9" s="115" customFormat="1">
      <c r="G231" s="128"/>
      <c r="I231" s="128"/>
    </row>
    <row r="232" spans="7:9" s="115" customFormat="1">
      <c r="G232" s="128"/>
      <c r="I232" s="128"/>
    </row>
    <row r="233" spans="7:9" s="115" customFormat="1">
      <c r="G233" s="128"/>
      <c r="I233" s="128"/>
    </row>
    <row r="234" spans="7:9" s="115" customFormat="1">
      <c r="G234" s="128"/>
      <c r="I234" s="128"/>
    </row>
    <row r="235" spans="7:9" s="115" customFormat="1">
      <c r="G235" s="128"/>
      <c r="I235" s="128"/>
    </row>
    <row r="236" spans="7:9" s="115" customFormat="1">
      <c r="G236" s="128"/>
      <c r="I236" s="128"/>
    </row>
    <row r="237" spans="7:9" s="115" customFormat="1">
      <c r="G237" s="128"/>
      <c r="I237" s="128"/>
    </row>
    <row r="238" spans="7:9" s="115" customFormat="1">
      <c r="G238" s="128"/>
      <c r="I238" s="128"/>
    </row>
    <row r="239" spans="7:9" s="115" customFormat="1">
      <c r="G239" s="128"/>
      <c r="I239" s="128"/>
    </row>
    <row r="240" spans="7:9" s="115" customFormat="1">
      <c r="G240" s="128"/>
      <c r="I240" s="128"/>
    </row>
    <row r="241" spans="7:9" s="115" customFormat="1">
      <c r="G241" s="128"/>
      <c r="I241" s="128"/>
    </row>
    <row r="242" spans="7:9" s="115" customFormat="1">
      <c r="G242" s="128"/>
      <c r="I242" s="128"/>
    </row>
    <row r="243" spans="7:9" s="115" customFormat="1">
      <c r="G243" s="128"/>
      <c r="I243" s="128"/>
    </row>
    <row r="244" spans="7:9" s="115" customFormat="1">
      <c r="G244" s="128"/>
      <c r="I244" s="128"/>
    </row>
    <row r="245" spans="7:9" s="115" customFormat="1">
      <c r="G245" s="128"/>
      <c r="I245" s="128"/>
    </row>
    <row r="246" spans="7:9" s="115" customFormat="1">
      <c r="G246" s="128"/>
      <c r="I246" s="128"/>
    </row>
    <row r="247" spans="7:9" s="115" customFormat="1">
      <c r="G247" s="128"/>
      <c r="I247" s="128"/>
    </row>
    <row r="248" spans="7:9" s="115" customFormat="1">
      <c r="G248" s="128"/>
      <c r="I248" s="128"/>
    </row>
    <row r="249" spans="7:9" s="115" customFormat="1">
      <c r="G249" s="128"/>
      <c r="I249" s="128"/>
    </row>
    <row r="250" spans="7:9" s="115" customFormat="1">
      <c r="G250" s="128"/>
      <c r="I250" s="128"/>
    </row>
    <row r="251" spans="7:9" s="115" customFormat="1">
      <c r="G251" s="128"/>
      <c r="I251" s="128"/>
    </row>
    <row r="252" spans="7:9" s="115" customFormat="1">
      <c r="G252" s="128"/>
      <c r="I252" s="128"/>
    </row>
    <row r="253" spans="7:9" s="115" customFormat="1">
      <c r="G253" s="128"/>
      <c r="I253" s="128"/>
    </row>
    <row r="254" spans="7:9" s="115" customFormat="1">
      <c r="G254" s="128"/>
      <c r="I254" s="128"/>
    </row>
    <row r="255" spans="7:9" s="115" customFormat="1">
      <c r="G255" s="128"/>
      <c r="I255" s="128"/>
    </row>
    <row r="256" spans="7:9" s="115" customFormat="1">
      <c r="G256" s="128"/>
      <c r="I256" s="128"/>
    </row>
    <row r="257" spans="7:9" s="115" customFormat="1">
      <c r="G257" s="128"/>
      <c r="I257" s="128"/>
    </row>
    <row r="258" spans="7:9" s="115" customFormat="1">
      <c r="G258" s="128"/>
      <c r="I258" s="128"/>
    </row>
    <row r="259" spans="7:9" s="115" customFormat="1">
      <c r="G259" s="128"/>
      <c r="I259" s="128"/>
    </row>
    <row r="260" spans="7:9" s="115" customFormat="1">
      <c r="G260" s="128"/>
      <c r="I260" s="128"/>
    </row>
    <row r="261" spans="7:9" s="115" customFormat="1">
      <c r="G261" s="128"/>
      <c r="I261" s="128"/>
    </row>
    <row r="262" spans="7:9" s="115" customFormat="1">
      <c r="G262" s="128"/>
      <c r="I262" s="128"/>
    </row>
    <row r="263" spans="7:9" s="115" customFormat="1">
      <c r="G263" s="128"/>
      <c r="I263" s="128"/>
    </row>
    <row r="264" spans="7:9" s="115" customFormat="1">
      <c r="G264" s="128"/>
      <c r="I264" s="128"/>
    </row>
    <row r="265" spans="7:9" s="115" customFormat="1">
      <c r="G265" s="128"/>
      <c r="I265" s="128"/>
    </row>
    <row r="266" spans="7:9" s="115" customFormat="1">
      <c r="G266" s="128"/>
      <c r="I266" s="128"/>
    </row>
    <row r="267" spans="7:9" s="115" customFormat="1">
      <c r="G267" s="128"/>
      <c r="I267" s="128"/>
    </row>
    <row r="268" spans="7:9" s="115" customFormat="1">
      <c r="G268" s="128"/>
      <c r="I268" s="128"/>
    </row>
    <row r="269" spans="7:9" s="115" customFormat="1">
      <c r="G269" s="128"/>
      <c r="I269" s="128"/>
    </row>
    <row r="270" spans="7:9" s="115" customFormat="1">
      <c r="G270" s="128"/>
      <c r="I270" s="128"/>
    </row>
    <row r="271" spans="7:9" s="115" customFormat="1">
      <c r="G271" s="128"/>
      <c r="I271" s="128"/>
    </row>
    <row r="272" spans="7:9" s="115" customFormat="1">
      <c r="G272" s="128"/>
      <c r="I272" s="128"/>
    </row>
    <row r="273" spans="7:9" s="115" customFormat="1">
      <c r="G273" s="128"/>
      <c r="I273" s="128"/>
    </row>
    <row r="274" spans="7:9" s="115" customFormat="1">
      <c r="G274" s="128"/>
      <c r="I274" s="128"/>
    </row>
    <row r="275" spans="7:9" s="115" customFormat="1">
      <c r="G275" s="128"/>
      <c r="I275" s="128"/>
    </row>
    <row r="276" spans="7:9" s="115" customFormat="1">
      <c r="G276" s="128"/>
      <c r="I276" s="128"/>
    </row>
    <row r="277" spans="7:9" s="115" customFormat="1">
      <c r="G277" s="128"/>
      <c r="I277" s="128"/>
    </row>
    <row r="278" spans="7:9" s="115" customFormat="1">
      <c r="G278" s="128"/>
      <c r="I278" s="128"/>
    </row>
    <row r="279" spans="7:9" s="115" customFormat="1">
      <c r="G279" s="128"/>
      <c r="I279" s="128"/>
    </row>
    <row r="280" spans="7:9" s="115" customFormat="1">
      <c r="G280" s="128"/>
      <c r="I280" s="128"/>
    </row>
    <row r="281" spans="7:9" s="115" customFormat="1">
      <c r="G281" s="128"/>
      <c r="I281" s="128"/>
    </row>
    <row r="282" spans="7:9" s="115" customFormat="1">
      <c r="G282" s="128"/>
      <c r="I282" s="128"/>
    </row>
    <row r="283" spans="7:9" s="115" customFormat="1">
      <c r="G283" s="128"/>
      <c r="I283" s="128"/>
    </row>
    <row r="284" spans="7:9" s="115" customFormat="1">
      <c r="G284" s="128"/>
      <c r="I284" s="128"/>
    </row>
    <row r="285" spans="7:9" s="115" customFormat="1">
      <c r="G285" s="128"/>
      <c r="I285" s="128"/>
    </row>
    <row r="286" spans="7:9" s="115" customFormat="1">
      <c r="G286" s="128"/>
      <c r="I286" s="128"/>
    </row>
    <row r="287" spans="7:9" s="115" customFormat="1">
      <c r="G287" s="128"/>
      <c r="I287" s="128"/>
    </row>
    <row r="288" spans="7:9" s="115" customFormat="1">
      <c r="G288" s="128"/>
      <c r="I288" s="128"/>
    </row>
    <row r="289" spans="7:9" s="115" customFormat="1">
      <c r="G289" s="128"/>
      <c r="I289" s="128"/>
    </row>
    <row r="290" spans="7:9" s="115" customFormat="1">
      <c r="G290" s="128"/>
      <c r="I290" s="128"/>
    </row>
    <row r="291" spans="7:9" s="115" customFormat="1">
      <c r="G291" s="128"/>
      <c r="I291" s="128"/>
    </row>
    <row r="292" spans="7:9" s="115" customFormat="1">
      <c r="G292" s="128"/>
      <c r="I292" s="128"/>
    </row>
    <row r="293" spans="7:9" s="115" customFormat="1">
      <c r="G293" s="128"/>
      <c r="I293" s="128"/>
    </row>
    <row r="294" spans="7:9" s="115" customFormat="1">
      <c r="G294" s="128"/>
      <c r="I294" s="128"/>
    </row>
    <row r="295" spans="7:9" s="115" customFormat="1">
      <c r="G295" s="128"/>
      <c r="I295" s="128"/>
    </row>
    <row r="296" spans="7:9" s="115" customFormat="1">
      <c r="G296" s="128"/>
      <c r="I296" s="128"/>
    </row>
    <row r="297" spans="7:9" s="115" customFormat="1">
      <c r="G297" s="128"/>
      <c r="I297" s="128"/>
    </row>
    <row r="298" spans="7:9" s="115" customFormat="1">
      <c r="G298" s="128"/>
      <c r="I298" s="128"/>
    </row>
    <row r="299" spans="7:9" s="115" customFormat="1">
      <c r="G299" s="128"/>
      <c r="I299" s="128"/>
    </row>
    <row r="300" spans="7:9" s="115" customFormat="1">
      <c r="G300" s="128"/>
      <c r="I300" s="128"/>
    </row>
    <row r="301" spans="7:9" s="115" customFormat="1">
      <c r="G301" s="128"/>
      <c r="I301" s="128"/>
    </row>
    <row r="302" spans="7:9" s="115" customFormat="1">
      <c r="G302" s="128"/>
      <c r="I302" s="128"/>
    </row>
    <row r="303" spans="7:9" s="115" customFormat="1">
      <c r="G303" s="128"/>
      <c r="I303" s="128"/>
    </row>
    <row r="304" spans="7:9" s="115" customFormat="1">
      <c r="G304" s="128"/>
      <c r="I304" s="128"/>
    </row>
    <row r="305" spans="7:9" s="115" customFormat="1">
      <c r="G305" s="128"/>
      <c r="I305" s="128"/>
    </row>
    <row r="306" spans="7:9" s="115" customFormat="1">
      <c r="G306" s="128"/>
      <c r="I306" s="128"/>
    </row>
    <row r="307" spans="7:9" s="115" customFormat="1">
      <c r="G307" s="128"/>
      <c r="I307" s="128"/>
    </row>
    <row r="308" spans="7:9" s="115" customFormat="1">
      <c r="G308" s="128"/>
      <c r="I308" s="128"/>
    </row>
    <row r="309" spans="7:9" s="115" customFormat="1">
      <c r="G309" s="128"/>
      <c r="I309" s="128"/>
    </row>
    <row r="310" spans="7:9" s="115" customFormat="1">
      <c r="G310" s="128"/>
      <c r="I310" s="128"/>
    </row>
    <row r="311" spans="7:9" s="115" customFormat="1">
      <c r="G311" s="128"/>
      <c r="I311" s="128"/>
    </row>
    <row r="312" spans="7:9" s="115" customFormat="1">
      <c r="G312" s="128"/>
      <c r="I312" s="128"/>
    </row>
    <row r="313" spans="7:9" s="115" customFormat="1">
      <c r="G313" s="128"/>
      <c r="I313" s="128"/>
    </row>
    <row r="314" spans="7:9" s="115" customFormat="1">
      <c r="G314" s="128"/>
      <c r="I314" s="128"/>
    </row>
    <row r="315" spans="7:9" s="115" customFormat="1">
      <c r="G315" s="128"/>
      <c r="I315" s="128"/>
    </row>
    <row r="316" spans="7:9" s="115" customFormat="1">
      <c r="G316" s="128"/>
      <c r="I316" s="128"/>
    </row>
    <row r="317" spans="7:9" s="115" customFormat="1">
      <c r="G317" s="128"/>
      <c r="I317" s="128"/>
    </row>
    <row r="318" spans="7:9" s="115" customFormat="1">
      <c r="G318" s="128"/>
      <c r="I318" s="128"/>
    </row>
    <row r="319" spans="7:9" s="115" customFormat="1">
      <c r="G319" s="128"/>
      <c r="I319" s="128"/>
    </row>
    <row r="320" spans="7:9" s="115" customFormat="1">
      <c r="G320" s="128"/>
      <c r="I320" s="128"/>
    </row>
    <row r="321" spans="7:9" s="115" customFormat="1">
      <c r="G321" s="128"/>
      <c r="I321" s="128"/>
    </row>
    <row r="322" spans="7:9" s="115" customFormat="1">
      <c r="G322" s="128"/>
      <c r="I322" s="128"/>
    </row>
    <row r="323" spans="7:9" s="115" customFormat="1">
      <c r="G323" s="128"/>
      <c r="I323" s="128"/>
    </row>
    <row r="324" spans="7:9" s="115" customFormat="1">
      <c r="G324" s="128"/>
      <c r="I324" s="128"/>
    </row>
    <row r="325" spans="7:9" s="115" customFormat="1">
      <c r="G325" s="128"/>
      <c r="I325" s="128"/>
    </row>
    <row r="326" spans="7:9" s="115" customFormat="1">
      <c r="G326" s="128"/>
      <c r="I326" s="128"/>
    </row>
    <row r="327" spans="7:9" s="115" customFormat="1">
      <c r="G327" s="128"/>
      <c r="I327" s="128"/>
    </row>
    <row r="328" spans="7:9" s="115" customFormat="1">
      <c r="G328" s="128"/>
      <c r="I328" s="128"/>
    </row>
    <row r="329" spans="7:9" s="115" customFormat="1">
      <c r="G329" s="128"/>
      <c r="I329" s="128"/>
    </row>
    <row r="330" spans="7:9" s="115" customFormat="1">
      <c r="G330" s="128"/>
      <c r="I330" s="128"/>
    </row>
    <row r="331" spans="7:9" s="115" customFormat="1">
      <c r="G331" s="128"/>
      <c r="I331" s="128"/>
    </row>
    <row r="332" spans="7:9" s="115" customFormat="1">
      <c r="G332" s="128"/>
      <c r="I332" s="128"/>
    </row>
    <row r="333" spans="7:9" s="115" customFormat="1">
      <c r="G333" s="128"/>
      <c r="I333" s="128"/>
    </row>
    <row r="334" spans="7:9" s="115" customFormat="1">
      <c r="G334" s="128"/>
      <c r="I334" s="128"/>
    </row>
    <row r="335" spans="7:9" s="115" customFormat="1">
      <c r="G335" s="128"/>
      <c r="I335" s="128"/>
    </row>
    <row r="336" spans="7:9" s="115" customFormat="1">
      <c r="G336" s="128"/>
      <c r="I336" s="128"/>
    </row>
    <row r="337" spans="7:9" s="115" customFormat="1">
      <c r="G337" s="128"/>
      <c r="I337" s="128"/>
    </row>
    <row r="338" spans="7:9" s="115" customFormat="1">
      <c r="G338" s="128"/>
      <c r="I338" s="128"/>
    </row>
    <row r="339" spans="7:9" s="115" customFormat="1">
      <c r="G339" s="128"/>
      <c r="I339" s="128"/>
    </row>
    <row r="340" spans="7:9" s="115" customFormat="1">
      <c r="G340" s="128"/>
      <c r="I340" s="128"/>
    </row>
    <row r="341" spans="7:9" s="115" customFormat="1">
      <c r="G341" s="128"/>
      <c r="I341" s="128"/>
    </row>
    <row r="342" spans="7:9" s="115" customFormat="1">
      <c r="G342" s="128"/>
      <c r="I342" s="128"/>
    </row>
    <row r="343" spans="7:9" s="115" customFormat="1">
      <c r="G343" s="128"/>
      <c r="I343" s="128"/>
    </row>
    <row r="344" spans="7:9" s="115" customFormat="1">
      <c r="G344" s="128"/>
      <c r="I344" s="128"/>
    </row>
    <row r="345" spans="7:9" s="115" customFormat="1">
      <c r="G345" s="128"/>
      <c r="I345" s="128"/>
    </row>
    <row r="346" spans="7:9" s="115" customFormat="1">
      <c r="G346" s="128"/>
      <c r="I346" s="128"/>
    </row>
    <row r="347" spans="7:9" s="115" customFormat="1">
      <c r="G347" s="128"/>
      <c r="I347" s="128"/>
    </row>
    <row r="348" spans="7:9" s="115" customFormat="1">
      <c r="G348" s="128"/>
      <c r="I348" s="128"/>
    </row>
    <row r="349" spans="7:9" s="115" customFormat="1">
      <c r="G349" s="128"/>
      <c r="I349" s="128"/>
    </row>
    <row r="350" spans="7:9" s="115" customFormat="1">
      <c r="G350" s="128"/>
      <c r="I350" s="128"/>
    </row>
    <row r="351" spans="7:9" s="115" customFormat="1">
      <c r="G351" s="128"/>
      <c r="I351" s="128"/>
    </row>
    <row r="352" spans="7:9" s="115" customFormat="1">
      <c r="G352" s="128"/>
      <c r="I352" s="128"/>
    </row>
    <row r="353" spans="7:9" s="115" customFormat="1">
      <c r="G353" s="128"/>
      <c r="I353" s="128"/>
    </row>
    <row r="354" spans="7:9" s="115" customFormat="1">
      <c r="G354" s="128"/>
      <c r="I354" s="128"/>
    </row>
    <row r="355" spans="7:9" s="115" customFormat="1">
      <c r="G355" s="128"/>
      <c r="I355" s="128"/>
    </row>
    <row r="356" spans="7:9" s="115" customFormat="1">
      <c r="G356" s="128"/>
      <c r="I356" s="128"/>
    </row>
    <row r="357" spans="7:9" s="115" customFormat="1">
      <c r="G357" s="128"/>
      <c r="I357" s="128"/>
    </row>
    <row r="358" spans="7:9" s="115" customFormat="1">
      <c r="G358" s="128"/>
      <c r="I358" s="128"/>
    </row>
    <row r="359" spans="7:9" s="115" customFormat="1">
      <c r="G359" s="128"/>
      <c r="I359" s="128"/>
    </row>
    <row r="360" spans="7:9" s="115" customFormat="1">
      <c r="G360" s="128"/>
      <c r="I360" s="128"/>
    </row>
    <row r="361" spans="7:9" s="115" customFormat="1">
      <c r="G361" s="128"/>
      <c r="I361" s="128"/>
    </row>
    <row r="362" spans="7:9" s="115" customFormat="1">
      <c r="G362" s="128"/>
      <c r="I362" s="128"/>
    </row>
    <row r="363" spans="7:9" s="115" customFormat="1">
      <c r="G363" s="128"/>
      <c r="I363" s="128"/>
    </row>
    <row r="364" spans="7:9" s="115" customFormat="1">
      <c r="G364" s="128"/>
      <c r="I364" s="128"/>
    </row>
    <row r="365" spans="7:9" s="115" customFormat="1">
      <c r="G365" s="128"/>
      <c r="I365" s="128"/>
    </row>
    <row r="366" spans="7:9" s="115" customFormat="1">
      <c r="G366" s="128"/>
      <c r="I366" s="128"/>
    </row>
    <row r="367" spans="7:9" s="115" customFormat="1">
      <c r="G367" s="128"/>
      <c r="I367" s="128"/>
    </row>
    <row r="368" spans="7:9" s="115" customFormat="1">
      <c r="G368" s="128"/>
      <c r="I368" s="128"/>
    </row>
    <row r="369" spans="7:9" s="115" customFormat="1">
      <c r="G369" s="128"/>
      <c r="I369" s="128"/>
    </row>
    <row r="370" spans="7:9" s="115" customFormat="1">
      <c r="G370" s="128"/>
      <c r="I370" s="128"/>
    </row>
    <row r="371" spans="7:9" s="115" customFormat="1">
      <c r="G371" s="128"/>
      <c r="I371" s="128"/>
    </row>
    <row r="372" spans="7:9" s="115" customFormat="1">
      <c r="G372" s="128"/>
      <c r="I372" s="128"/>
    </row>
    <row r="373" spans="7:9" s="115" customFormat="1">
      <c r="G373" s="128"/>
      <c r="I373" s="128"/>
    </row>
    <row r="374" spans="7:9" s="115" customFormat="1">
      <c r="G374" s="128"/>
      <c r="I374" s="128"/>
    </row>
    <row r="375" spans="7:9" s="115" customFormat="1">
      <c r="G375" s="128"/>
      <c r="I375" s="128"/>
    </row>
    <row r="376" spans="7:9" s="115" customFormat="1">
      <c r="G376" s="128"/>
      <c r="I376" s="128"/>
    </row>
    <row r="377" spans="7:9" s="115" customFormat="1">
      <c r="G377" s="128"/>
      <c r="I377" s="128"/>
    </row>
    <row r="378" spans="7:9" s="115" customFormat="1">
      <c r="G378" s="128"/>
      <c r="I378" s="128"/>
    </row>
    <row r="379" spans="7:9" s="115" customFormat="1">
      <c r="G379" s="128"/>
      <c r="I379" s="128"/>
    </row>
    <row r="380" spans="7:9" s="115" customFormat="1">
      <c r="G380" s="128"/>
      <c r="I380" s="128"/>
    </row>
    <row r="381" spans="7:9" s="115" customFormat="1">
      <c r="G381" s="128"/>
      <c r="I381" s="128"/>
    </row>
    <row r="382" spans="7:9" s="115" customFormat="1">
      <c r="G382" s="128"/>
      <c r="I382" s="128"/>
    </row>
    <row r="383" spans="7:9" s="115" customFormat="1">
      <c r="G383" s="128"/>
      <c r="I383" s="128"/>
    </row>
    <row r="384" spans="7:9" s="115" customFormat="1">
      <c r="G384" s="128"/>
      <c r="I384" s="128"/>
    </row>
    <row r="385" spans="7:9" s="115" customFormat="1">
      <c r="G385" s="128"/>
      <c r="I385" s="128"/>
    </row>
    <row r="386" spans="7:9" s="115" customFormat="1">
      <c r="G386" s="128"/>
      <c r="I386" s="128"/>
    </row>
    <row r="387" spans="7:9" s="115" customFormat="1">
      <c r="G387" s="128"/>
      <c r="I387" s="128"/>
    </row>
    <row r="388" spans="7:9" s="115" customFormat="1">
      <c r="G388" s="128"/>
      <c r="I388" s="128"/>
    </row>
    <row r="389" spans="7:9" s="115" customFormat="1">
      <c r="G389" s="128"/>
      <c r="I389" s="128"/>
    </row>
    <row r="390" spans="7:9" s="115" customFormat="1">
      <c r="G390" s="128"/>
      <c r="I390" s="128"/>
    </row>
    <row r="391" spans="7:9" s="115" customFormat="1">
      <c r="G391" s="128"/>
      <c r="I391" s="128"/>
    </row>
    <row r="392" spans="7:9" s="115" customFormat="1">
      <c r="G392" s="128"/>
      <c r="I392" s="128"/>
    </row>
    <row r="393" spans="7:9" s="115" customFormat="1">
      <c r="G393" s="128"/>
      <c r="I393" s="128"/>
    </row>
    <row r="394" spans="7:9" s="115" customFormat="1">
      <c r="G394" s="128"/>
      <c r="I394" s="128"/>
    </row>
    <row r="395" spans="7:9" s="115" customFormat="1">
      <c r="G395" s="128"/>
      <c r="I395" s="128"/>
    </row>
    <row r="396" spans="7:9" s="115" customFormat="1">
      <c r="G396" s="128"/>
      <c r="I396" s="128"/>
    </row>
    <row r="397" spans="7:9" s="115" customFormat="1">
      <c r="G397" s="128"/>
      <c r="I397" s="128"/>
    </row>
    <row r="398" spans="7:9" s="115" customFormat="1">
      <c r="G398" s="128"/>
      <c r="I398" s="128"/>
    </row>
    <row r="399" spans="7:9" s="115" customFormat="1">
      <c r="G399" s="128"/>
      <c r="I399" s="128"/>
    </row>
    <row r="400" spans="7:9" s="115" customFormat="1">
      <c r="G400" s="128"/>
      <c r="I400" s="128"/>
    </row>
    <row r="401" spans="7:9" s="115" customFormat="1">
      <c r="G401" s="128"/>
      <c r="I401" s="128"/>
    </row>
    <row r="402" spans="7:9" s="115" customFormat="1">
      <c r="G402" s="128"/>
      <c r="I402" s="128"/>
    </row>
    <row r="403" spans="7:9" s="115" customFormat="1">
      <c r="G403" s="128"/>
      <c r="I403" s="128"/>
    </row>
    <row r="404" spans="7:9" s="115" customFormat="1">
      <c r="G404" s="128"/>
      <c r="I404" s="128"/>
    </row>
    <row r="405" spans="7:9" s="115" customFormat="1">
      <c r="G405" s="128"/>
      <c r="I405" s="128"/>
    </row>
    <row r="406" spans="7:9" s="115" customFormat="1">
      <c r="G406" s="128"/>
      <c r="I406" s="128"/>
    </row>
    <row r="407" spans="7:9" s="115" customFormat="1">
      <c r="G407" s="128"/>
      <c r="I407" s="128"/>
    </row>
    <row r="408" spans="7:9" s="115" customFormat="1">
      <c r="G408" s="128"/>
      <c r="I408" s="128"/>
    </row>
    <row r="409" spans="7:9" s="115" customFormat="1">
      <c r="G409" s="128"/>
      <c r="I409" s="128"/>
    </row>
    <row r="410" spans="7:9" s="115" customFormat="1">
      <c r="G410" s="128"/>
      <c r="I410" s="128"/>
    </row>
    <row r="411" spans="7:9" s="115" customFormat="1">
      <c r="G411" s="128"/>
      <c r="I411" s="128"/>
    </row>
    <row r="412" spans="7:9" s="115" customFormat="1">
      <c r="G412" s="128"/>
      <c r="I412" s="128"/>
    </row>
    <row r="413" spans="7:9" s="115" customFormat="1">
      <c r="G413" s="128"/>
      <c r="I413" s="128"/>
    </row>
    <row r="414" spans="7:9" s="115" customFormat="1">
      <c r="G414" s="128"/>
      <c r="I414" s="128"/>
    </row>
    <row r="415" spans="7:9" s="115" customFormat="1">
      <c r="G415" s="128"/>
      <c r="I415" s="128"/>
    </row>
    <row r="416" spans="7:9" s="115" customFormat="1">
      <c r="G416" s="128"/>
      <c r="I416" s="128"/>
    </row>
    <row r="417" spans="7:9" s="115" customFormat="1">
      <c r="G417" s="128"/>
      <c r="I417" s="128"/>
    </row>
    <row r="418" spans="7:9" s="115" customFormat="1">
      <c r="G418" s="128"/>
      <c r="I418" s="128"/>
    </row>
    <row r="419" spans="7:9" s="115" customFormat="1">
      <c r="G419" s="128"/>
      <c r="I419" s="128"/>
    </row>
    <row r="420" spans="7:9" s="115" customFormat="1">
      <c r="G420" s="128"/>
      <c r="I420" s="128"/>
    </row>
    <row r="421" spans="7:9" s="115" customFormat="1">
      <c r="G421" s="128"/>
      <c r="I421" s="128"/>
    </row>
    <row r="422" spans="7:9" s="115" customFormat="1">
      <c r="G422" s="128"/>
      <c r="I422" s="128"/>
    </row>
    <row r="423" spans="7:9" s="115" customFormat="1">
      <c r="G423" s="128"/>
      <c r="I423" s="128"/>
    </row>
    <row r="424" spans="7:9" s="115" customFormat="1">
      <c r="G424" s="128"/>
      <c r="I424" s="128"/>
    </row>
    <row r="425" spans="7:9" s="115" customFormat="1">
      <c r="G425" s="128"/>
      <c r="I425" s="128"/>
    </row>
    <row r="426" spans="7:9" s="115" customFormat="1">
      <c r="G426" s="128"/>
      <c r="I426" s="128"/>
    </row>
    <row r="427" spans="7:9" s="115" customFormat="1">
      <c r="G427" s="128"/>
      <c r="I427" s="128"/>
    </row>
    <row r="428" spans="7:9" s="115" customFormat="1">
      <c r="G428" s="128"/>
      <c r="I428" s="128"/>
    </row>
    <row r="429" spans="7:9" s="115" customFormat="1">
      <c r="G429" s="128"/>
      <c r="I429" s="128"/>
    </row>
    <row r="430" spans="7:9" s="115" customFormat="1">
      <c r="G430" s="128"/>
      <c r="I430" s="128"/>
    </row>
    <row r="431" spans="7:9" s="115" customFormat="1">
      <c r="G431" s="128"/>
      <c r="I431" s="128"/>
    </row>
    <row r="432" spans="7:9" s="115" customFormat="1">
      <c r="G432" s="128"/>
      <c r="I432" s="128"/>
    </row>
    <row r="433" spans="7:9" s="115" customFormat="1">
      <c r="G433" s="128"/>
      <c r="I433" s="128"/>
    </row>
    <row r="434" spans="7:9" s="115" customFormat="1">
      <c r="G434" s="128"/>
      <c r="I434" s="128"/>
    </row>
    <row r="435" spans="7:9" s="115" customFormat="1">
      <c r="G435" s="128"/>
      <c r="I435" s="128"/>
    </row>
    <row r="436" spans="7:9" s="115" customFormat="1">
      <c r="G436" s="128"/>
      <c r="I436" s="128"/>
    </row>
    <row r="437" spans="7:9" s="115" customFormat="1">
      <c r="G437" s="128"/>
      <c r="I437" s="128"/>
    </row>
    <row r="438" spans="7:9" s="115" customFormat="1">
      <c r="G438" s="128"/>
      <c r="I438" s="128"/>
    </row>
    <row r="439" spans="7:9" s="115" customFormat="1">
      <c r="G439" s="128"/>
      <c r="I439" s="128"/>
    </row>
    <row r="440" spans="7:9" s="115" customFormat="1">
      <c r="G440" s="128"/>
      <c r="I440" s="128"/>
    </row>
    <row r="441" spans="7:9" s="115" customFormat="1">
      <c r="G441" s="128"/>
      <c r="I441" s="128"/>
    </row>
    <row r="442" spans="7:9" s="115" customFormat="1">
      <c r="G442" s="128"/>
      <c r="I442" s="128"/>
    </row>
    <row r="443" spans="7:9" s="115" customFormat="1">
      <c r="G443" s="128"/>
      <c r="I443" s="128"/>
    </row>
    <row r="444" spans="7:9" s="115" customFormat="1">
      <c r="G444" s="128"/>
      <c r="I444" s="128"/>
    </row>
    <row r="445" spans="7:9" s="115" customFormat="1">
      <c r="G445" s="128"/>
      <c r="I445" s="128"/>
    </row>
    <row r="446" spans="7:9" s="115" customFormat="1">
      <c r="G446" s="128"/>
      <c r="I446" s="128"/>
    </row>
    <row r="447" spans="7:9" s="115" customFormat="1">
      <c r="G447" s="128"/>
      <c r="I447" s="128"/>
    </row>
    <row r="448" spans="7:9" s="115" customFormat="1">
      <c r="G448" s="128"/>
      <c r="I448" s="128"/>
    </row>
    <row r="449" spans="7:9" s="115" customFormat="1">
      <c r="G449" s="128"/>
      <c r="I449" s="128"/>
    </row>
    <row r="450" spans="7:9" s="115" customFormat="1">
      <c r="G450" s="128"/>
      <c r="I450" s="128"/>
    </row>
    <row r="451" spans="7:9" s="115" customFormat="1">
      <c r="G451" s="128"/>
      <c r="I451" s="128"/>
    </row>
    <row r="452" spans="7:9" s="115" customFormat="1">
      <c r="G452" s="128"/>
      <c r="I452" s="128"/>
    </row>
    <row r="453" spans="7:9" s="115" customFormat="1">
      <c r="G453" s="128"/>
      <c r="I453" s="128"/>
    </row>
    <row r="454" spans="7:9" s="115" customFormat="1">
      <c r="G454" s="128"/>
      <c r="I454" s="128"/>
    </row>
    <row r="455" spans="7:9" s="115" customFormat="1">
      <c r="G455" s="128"/>
      <c r="I455" s="128"/>
    </row>
    <row r="456" spans="7:9" s="115" customFormat="1">
      <c r="G456" s="128"/>
      <c r="I456" s="128"/>
    </row>
    <row r="457" spans="7:9" s="115" customFormat="1">
      <c r="G457" s="128"/>
      <c r="I457" s="128"/>
    </row>
    <row r="458" spans="7:9" s="115" customFormat="1">
      <c r="G458" s="128"/>
      <c r="I458" s="128"/>
    </row>
    <row r="459" spans="7:9" s="115" customFormat="1">
      <c r="G459" s="128"/>
      <c r="I459" s="128"/>
    </row>
    <row r="460" spans="7:9" s="115" customFormat="1">
      <c r="G460" s="128"/>
      <c r="I460" s="128"/>
    </row>
    <row r="461" spans="7:9" s="115" customFormat="1">
      <c r="G461" s="128"/>
      <c r="I461" s="128"/>
    </row>
    <row r="462" spans="7:9" s="115" customFormat="1">
      <c r="G462" s="128"/>
      <c r="I462" s="128"/>
    </row>
    <row r="463" spans="7:9" s="115" customFormat="1">
      <c r="G463" s="128"/>
      <c r="I463" s="128"/>
    </row>
    <row r="464" spans="7:9" s="115" customFormat="1">
      <c r="G464" s="128"/>
      <c r="I464" s="128"/>
    </row>
    <row r="465" spans="7:9" s="115" customFormat="1">
      <c r="G465" s="128"/>
      <c r="I465" s="128"/>
    </row>
    <row r="466" spans="7:9" s="115" customFormat="1">
      <c r="G466" s="128"/>
      <c r="I466" s="128"/>
    </row>
    <row r="467" spans="7:9" s="115" customFormat="1">
      <c r="G467" s="128"/>
      <c r="I467" s="128"/>
    </row>
    <row r="468" spans="7:9" s="115" customFormat="1">
      <c r="G468" s="128"/>
      <c r="I468" s="128"/>
    </row>
    <row r="469" spans="7:9" s="115" customFormat="1">
      <c r="G469" s="128"/>
      <c r="I469" s="128"/>
    </row>
    <row r="470" spans="7:9" s="115" customFormat="1">
      <c r="G470" s="128"/>
      <c r="I470" s="128"/>
    </row>
    <row r="471" spans="7:9" s="115" customFormat="1">
      <c r="G471" s="128"/>
      <c r="I471" s="128"/>
    </row>
    <row r="472" spans="7:9" s="115" customFormat="1">
      <c r="G472" s="128"/>
      <c r="I472" s="128"/>
    </row>
    <row r="473" spans="7:9" s="115" customFormat="1">
      <c r="G473" s="128"/>
      <c r="I473" s="128"/>
    </row>
    <row r="474" spans="7:9" s="115" customFormat="1">
      <c r="G474" s="128"/>
      <c r="I474" s="128"/>
    </row>
    <row r="475" spans="7:9" s="115" customFormat="1">
      <c r="G475" s="128"/>
      <c r="I475" s="128"/>
    </row>
    <row r="476" spans="7:9" s="115" customFormat="1">
      <c r="G476" s="128"/>
      <c r="I476" s="128"/>
    </row>
    <row r="477" spans="7:9" s="115" customFormat="1">
      <c r="G477" s="128"/>
      <c r="I477" s="128"/>
    </row>
    <row r="478" spans="7:9" s="115" customFormat="1">
      <c r="G478" s="128"/>
      <c r="I478" s="128"/>
    </row>
    <row r="479" spans="7:9" s="115" customFormat="1">
      <c r="G479" s="128"/>
      <c r="I479" s="128"/>
    </row>
    <row r="480" spans="7:9" s="115" customFormat="1">
      <c r="G480" s="128"/>
      <c r="I480" s="128"/>
    </row>
    <row r="481" spans="7:9" s="115" customFormat="1">
      <c r="G481" s="128"/>
      <c r="I481" s="128"/>
    </row>
    <row r="482" spans="7:9" s="115" customFormat="1">
      <c r="G482" s="128"/>
      <c r="I482" s="128"/>
    </row>
    <row r="483" spans="7:9" s="115" customFormat="1">
      <c r="G483" s="128"/>
      <c r="I483" s="128"/>
    </row>
    <row r="484" spans="7:9" s="115" customFormat="1">
      <c r="G484" s="128"/>
      <c r="I484" s="128"/>
    </row>
    <row r="485" spans="7:9" s="115" customFormat="1">
      <c r="G485" s="128"/>
      <c r="I485" s="128"/>
    </row>
    <row r="486" spans="7:9" s="115" customFormat="1">
      <c r="G486" s="128"/>
      <c r="I486" s="128"/>
    </row>
    <row r="487" spans="7:9" s="115" customFormat="1">
      <c r="G487" s="128"/>
      <c r="I487" s="128"/>
    </row>
    <row r="488" spans="7:9" s="115" customFormat="1">
      <c r="G488" s="128"/>
      <c r="I488" s="128"/>
    </row>
    <row r="489" spans="7:9" s="115" customFormat="1">
      <c r="G489" s="128"/>
      <c r="I489" s="128"/>
    </row>
    <row r="490" spans="7:9" s="115" customFormat="1">
      <c r="G490" s="128"/>
      <c r="I490" s="128"/>
    </row>
    <row r="491" spans="7:9" s="115" customFormat="1">
      <c r="G491" s="128"/>
      <c r="I491" s="128"/>
    </row>
    <row r="492" spans="7:9" s="115" customFormat="1">
      <c r="G492" s="128"/>
      <c r="I492" s="128"/>
    </row>
    <row r="493" spans="7:9" s="115" customFormat="1">
      <c r="G493" s="128"/>
      <c r="I493" s="128"/>
    </row>
    <row r="494" spans="7:9" s="115" customFormat="1">
      <c r="G494" s="128"/>
      <c r="I494" s="128"/>
    </row>
    <row r="495" spans="7:9" s="115" customFormat="1">
      <c r="G495" s="128"/>
      <c r="I495" s="128"/>
    </row>
    <row r="496" spans="7:9" s="115" customFormat="1">
      <c r="G496" s="128"/>
      <c r="I496" s="128"/>
    </row>
    <row r="497" spans="7:9" s="115" customFormat="1">
      <c r="G497" s="128"/>
      <c r="I497" s="128"/>
    </row>
    <row r="498" spans="7:9" s="115" customFormat="1">
      <c r="G498" s="128"/>
      <c r="I498" s="128"/>
    </row>
    <row r="499" spans="7:9" s="115" customFormat="1">
      <c r="G499" s="128"/>
      <c r="I499" s="128"/>
    </row>
    <row r="500" spans="7:9" s="115" customFormat="1">
      <c r="G500" s="128"/>
      <c r="I500" s="128"/>
    </row>
    <row r="501" spans="7:9" s="115" customFormat="1">
      <c r="G501" s="128"/>
      <c r="I501" s="128"/>
    </row>
    <row r="502" spans="7:9" s="115" customFormat="1">
      <c r="G502" s="128"/>
      <c r="I502" s="128"/>
    </row>
    <row r="503" spans="7:9" s="115" customFormat="1">
      <c r="G503" s="128"/>
      <c r="I503" s="128"/>
    </row>
    <row r="504" spans="7:9" s="115" customFormat="1">
      <c r="G504" s="128"/>
      <c r="I504" s="128"/>
    </row>
    <row r="505" spans="7:9" s="115" customFormat="1">
      <c r="G505" s="128"/>
      <c r="I505" s="128"/>
    </row>
    <row r="506" spans="7:9" s="115" customFormat="1">
      <c r="G506" s="128"/>
      <c r="I506" s="128"/>
    </row>
    <row r="507" spans="7:9" s="115" customFormat="1">
      <c r="G507" s="128"/>
      <c r="I507" s="128"/>
    </row>
    <row r="508" spans="7:9" s="115" customFormat="1">
      <c r="G508" s="128"/>
      <c r="I508" s="128"/>
    </row>
    <row r="509" spans="7:9" s="115" customFormat="1">
      <c r="G509" s="128"/>
      <c r="I509" s="128"/>
    </row>
    <row r="510" spans="7:9" s="115" customFormat="1">
      <c r="G510" s="128"/>
      <c r="I510" s="128"/>
    </row>
    <row r="511" spans="7:9" s="115" customFormat="1">
      <c r="G511" s="128"/>
      <c r="I511" s="128"/>
    </row>
    <row r="512" spans="7:9" s="115" customFormat="1">
      <c r="G512" s="128"/>
      <c r="I512" s="128"/>
    </row>
    <row r="513" spans="7:9" s="115" customFormat="1">
      <c r="G513" s="128"/>
      <c r="I513" s="128"/>
    </row>
    <row r="514" spans="7:9" s="115" customFormat="1">
      <c r="G514" s="128"/>
      <c r="I514" s="128"/>
    </row>
    <row r="515" spans="7:9" s="115" customFormat="1">
      <c r="G515" s="128"/>
      <c r="I515" s="128"/>
    </row>
    <row r="516" spans="7:9" s="115" customFormat="1">
      <c r="G516" s="128"/>
      <c r="I516" s="128"/>
    </row>
    <row r="517" spans="7:9" s="115" customFormat="1">
      <c r="G517" s="128"/>
      <c r="I517" s="128"/>
    </row>
    <row r="518" spans="7:9" s="115" customFormat="1">
      <c r="G518" s="128"/>
      <c r="I518" s="128"/>
    </row>
    <row r="519" spans="7:9" s="115" customFormat="1">
      <c r="G519" s="128"/>
      <c r="I519" s="128"/>
    </row>
    <row r="520" spans="7:9" s="115" customFormat="1">
      <c r="G520" s="128"/>
      <c r="I520" s="128"/>
    </row>
    <row r="521" spans="7:9" s="115" customFormat="1">
      <c r="G521" s="128"/>
      <c r="I521" s="128"/>
    </row>
    <row r="522" spans="7:9" s="115" customFormat="1">
      <c r="G522" s="128"/>
      <c r="I522" s="128"/>
    </row>
    <row r="523" spans="7:9" s="115" customFormat="1">
      <c r="G523" s="128"/>
      <c r="I523" s="128"/>
    </row>
    <row r="524" spans="7:9" s="115" customFormat="1">
      <c r="G524" s="128"/>
      <c r="I524" s="128"/>
    </row>
    <row r="525" spans="7:9" s="115" customFormat="1">
      <c r="G525" s="128"/>
      <c r="I525" s="128"/>
    </row>
    <row r="526" spans="7:9" s="115" customFormat="1">
      <c r="G526" s="128"/>
      <c r="I526" s="128"/>
    </row>
    <row r="527" spans="7:9" s="115" customFormat="1">
      <c r="G527" s="128"/>
      <c r="I527" s="128"/>
    </row>
    <row r="528" spans="7:9" s="115" customFormat="1">
      <c r="G528" s="128"/>
      <c r="I528" s="128"/>
    </row>
    <row r="529" spans="7:9" s="115" customFormat="1">
      <c r="G529" s="128"/>
      <c r="I529" s="128"/>
    </row>
    <row r="530" spans="7:9" s="115" customFormat="1">
      <c r="G530" s="128"/>
      <c r="I530" s="128"/>
    </row>
    <row r="531" spans="7:9" s="115" customFormat="1">
      <c r="G531" s="128"/>
      <c r="I531" s="128"/>
    </row>
    <row r="532" spans="7:9" s="115" customFormat="1">
      <c r="G532" s="128"/>
      <c r="I532" s="128"/>
    </row>
    <row r="533" spans="7:9" s="115" customFormat="1">
      <c r="G533" s="128"/>
      <c r="I533" s="128"/>
    </row>
    <row r="534" spans="7:9" s="115" customFormat="1">
      <c r="G534" s="128"/>
      <c r="I534" s="128"/>
    </row>
    <row r="535" spans="7:9" s="115" customFormat="1">
      <c r="G535" s="128"/>
      <c r="I535" s="128"/>
    </row>
    <row r="536" spans="7:9" s="115" customFormat="1">
      <c r="G536" s="128"/>
      <c r="I536" s="128"/>
    </row>
    <row r="537" spans="7:9" s="115" customFormat="1">
      <c r="G537" s="128"/>
      <c r="I537" s="128"/>
    </row>
    <row r="538" spans="7:9" s="115" customFormat="1">
      <c r="G538" s="128"/>
      <c r="I538" s="128"/>
    </row>
    <row r="539" spans="7:9" s="115" customFormat="1">
      <c r="G539" s="128"/>
      <c r="I539" s="128"/>
    </row>
    <row r="540" spans="7:9" s="115" customFormat="1">
      <c r="G540" s="128"/>
      <c r="I540" s="128"/>
    </row>
    <row r="541" spans="7:9" s="115" customFormat="1">
      <c r="G541" s="128"/>
      <c r="I541" s="128"/>
    </row>
    <row r="542" spans="7:9" s="115" customFormat="1">
      <c r="G542" s="128"/>
      <c r="I542" s="128"/>
    </row>
    <row r="543" spans="7:9" s="115" customFormat="1">
      <c r="G543" s="128"/>
      <c r="I543" s="128"/>
    </row>
    <row r="544" spans="7:9" s="115" customFormat="1">
      <c r="G544" s="128"/>
      <c r="I544" s="128"/>
    </row>
    <row r="545" spans="7:9" s="115" customFormat="1">
      <c r="G545" s="128"/>
      <c r="I545" s="128"/>
    </row>
    <row r="546" spans="7:9" s="115" customFormat="1">
      <c r="G546" s="128"/>
      <c r="I546" s="128"/>
    </row>
    <row r="547" spans="7:9" s="115" customFormat="1">
      <c r="G547" s="128"/>
      <c r="I547" s="128"/>
    </row>
    <row r="548" spans="7:9" s="115" customFormat="1">
      <c r="G548" s="128"/>
      <c r="I548" s="128"/>
    </row>
    <row r="549" spans="7:9" s="115" customFormat="1">
      <c r="G549" s="128"/>
      <c r="I549" s="128"/>
    </row>
    <row r="550" spans="7:9" s="115" customFormat="1">
      <c r="G550" s="128"/>
      <c r="I550" s="128"/>
    </row>
    <row r="551" spans="7:9" s="115" customFormat="1">
      <c r="G551" s="128"/>
      <c r="I551" s="128"/>
    </row>
    <row r="552" spans="7:9" s="115" customFormat="1">
      <c r="G552" s="128"/>
      <c r="I552" s="128"/>
    </row>
    <row r="553" spans="7:9" s="115" customFormat="1">
      <c r="G553" s="128"/>
      <c r="I553" s="128"/>
    </row>
    <row r="554" spans="7:9" s="115" customFormat="1">
      <c r="G554" s="128"/>
      <c r="I554" s="128"/>
    </row>
    <row r="555" spans="7:9" s="115" customFormat="1">
      <c r="G555" s="128"/>
      <c r="I555" s="128"/>
    </row>
    <row r="556" spans="7:9" s="115" customFormat="1">
      <c r="G556" s="128"/>
      <c r="I556" s="128"/>
    </row>
    <row r="557" spans="7:9" s="115" customFormat="1">
      <c r="G557" s="128"/>
      <c r="I557" s="128"/>
    </row>
    <row r="558" spans="7:9" s="115" customFormat="1">
      <c r="G558" s="128"/>
      <c r="I558" s="128"/>
    </row>
    <row r="559" spans="7:9" s="115" customFormat="1">
      <c r="G559" s="128"/>
      <c r="I559" s="128"/>
    </row>
    <row r="560" spans="7:9" s="115" customFormat="1">
      <c r="G560" s="128"/>
      <c r="I560" s="128"/>
    </row>
    <row r="561" spans="7:9" s="115" customFormat="1">
      <c r="G561" s="128"/>
      <c r="I561" s="128"/>
    </row>
    <row r="562" spans="7:9" s="115" customFormat="1">
      <c r="G562" s="128"/>
      <c r="I562" s="128"/>
    </row>
    <row r="563" spans="7:9" s="115" customFormat="1">
      <c r="G563" s="128"/>
      <c r="I563" s="128"/>
    </row>
    <row r="564" spans="7:9" s="115" customFormat="1">
      <c r="G564" s="128"/>
      <c r="I564" s="128"/>
    </row>
    <row r="565" spans="7:9" s="115" customFormat="1">
      <c r="G565" s="128"/>
      <c r="I565" s="128"/>
    </row>
    <row r="566" spans="7:9" s="115" customFormat="1">
      <c r="G566" s="128"/>
      <c r="I566" s="128"/>
    </row>
    <row r="567" spans="7:9" s="115" customFormat="1">
      <c r="G567" s="128"/>
      <c r="I567" s="128"/>
    </row>
    <row r="568" spans="7:9" s="115" customFormat="1">
      <c r="G568" s="128"/>
      <c r="I568" s="128"/>
    </row>
    <row r="569" spans="7:9" s="115" customFormat="1">
      <c r="G569" s="128"/>
      <c r="I569" s="128"/>
    </row>
    <row r="570" spans="7:9" s="115" customFormat="1">
      <c r="G570" s="128"/>
      <c r="I570" s="128"/>
    </row>
    <row r="571" spans="7:9" s="115" customFormat="1">
      <c r="G571" s="128"/>
      <c r="I571" s="128"/>
    </row>
    <row r="572" spans="7:9" s="115" customFormat="1">
      <c r="G572" s="128"/>
      <c r="I572" s="128"/>
    </row>
    <row r="573" spans="7:9" s="115" customFormat="1">
      <c r="G573" s="128"/>
      <c r="I573" s="128"/>
    </row>
    <row r="574" spans="7:9" s="115" customFormat="1">
      <c r="G574" s="128"/>
      <c r="I574" s="128"/>
    </row>
    <row r="575" spans="7:9" s="115" customFormat="1">
      <c r="G575" s="128"/>
      <c r="I575" s="128"/>
    </row>
    <row r="576" spans="7:9" s="115" customFormat="1">
      <c r="G576" s="128"/>
      <c r="I576" s="128"/>
    </row>
    <row r="577" spans="7:9" s="115" customFormat="1">
      <c r="G577" s="128"/>
      <c r="I577" s="128"/>
    </row>
    <row r="578" spans="7:9" s="115" customFormat="1">
      <c r="G578" s="128"/>
      <c r="I578" s="128"/>
    </row>
    <row r="579" spans="7:9" s="115" customFormat="1">
      <c r="G579" s="128"/>
      <c r="I579" s="128"/>
    </row>
    <row r="580" spans="7:9" s="115" customFormat="1">
      <c r="G580" s="128"/>
      <c r="I580" s="128"/>
    </row>
    <row r="581" spans="7:9" s="115" customFormat="1">
      <c r="G581" s="128"/>
      <c r="I581" s="128"/>
    </row>
    <row r="582" spans="7:9" s="115" customFormat="1">
      <c r="G582" s="128"/>
      <c r="I582" s="128"/>
    </row>
    <row r="583" spans="7:9" s="115" customFormat="1">
      <c r="G583" s="128"/>
      <c r="I583" s="128"/>
    </row>
    <row r="584" spans="7:9" s="115" customFormat="1">
      <c r="G584" s="128"/>
      <c r="I584" s="128"/>
    </row>
    <row r="585" spans="7:9" s="115" customFormat="1">
      <c r="G585" s="128"/>
      <c r="I585" s="128"/>
    </row>
    <row r="586" spans="7:9" s="115" customFormat="1">
      <c r="G586" s="128"/>
      <c r="I586" s="128"/>
    </row>
    <row r="587" spans="7:9" s="115" customFormat="1">
      <c r="G587" s="128"/>
      <c r="I587" s="128"/>
    </row>
    <row r="588" spans="7:9" s="115" customFormat="1">
      <c r="G588" s="128"/>
      <c r="I588" s="128"/>
    </row>
    <row r="589" spans="7:9" s="115" customFormat="1">
      <c r="G589" s="128"/>
      <c r="I589" s="128"/>
    </row>
    <row r="590" spans="7:9" s="115" customFormat="1">
      <c r="G590" s="128"/>
      <c r="I590" s="128"/>
    </row>
    <row r="591" spans="7:9" s="115" customFormat="1">
      <c r="G591" s="128"/>
      <c r="I591" s="128"/>
    </row>
    <row r="592" spans="7:9" s="115" customFormat="1">
      <c r="G592" s="128"/>
      <c r="I592" s="128"/>
    </row>
    <row r="593" spans="7:9" s="115" customFormat="1">
      <c r="G593" s="128"/>
      <c r="I593" s="128"/>
    </row>
    <row r="594" spans="7:9" s="115" customFormat="1">
      <c r="G594" s="128"/>
      <c r="I594" s="128"/>
    </row>
    <row r="595" spans="7:9" s="115" customFormat="1">
      <c r="G595" s="128"/>
      <c r="I595" s="128"/>
    </row>
    <row r="596" spans="7:9" s="115" customFormat="1">
      <c r="G596" s="128"/>
      <c r="I596" s="128"/>
    </row>
    <row r="597" spans="7:9" s="115" customFormat="1">
      <c r="G597" s="128"/>
      <c r="I597" s="128"/>
    </row>
    <row r="598" spans="7:9" s="115" customFormat="1">
      <c r="G598" s="128"/>
      <c r="I598" s="128"/>
    </row>
    <row r="599" spans="7:9" s="115" customFormat="1">
      <c r="G599" s="128"/>
      <c r="I599" s="128"/>
    </row>
    <row r="600" spans="7:9" s="115" customFormat="1">
      <c r="G600" s="128"/>
      <c r="I600" s="128"/>
    </row>
    <row r="601" spans="7:9" s="115" customFormat="1">
      <c r="G601" s="128"/>
      <c r="I601" s="128"/>
    </row>
    <row r="602" spans="7:9" s="115" customFormat="1">
      <c r="G602" s="128"/>
      <c r="I602" s="128"/>
    </row>
    <row r="603" spans="7:9" s="115" customFormat="1">
      <c r="G603" s="128"/>
      <c r="I603" s="128"/>
    </row>
    <row r="604" spans="7:9" s="115" customFormat="1">
      <c r="G604" s="128"/>
      <c r="I604" s="128"/>
    </row>
    <row r="605" spans="7:9" s="115" customFormat="1">
      <c r="G605" s="128"/>
      <c r="I605" s="128"/>
    </row>
    <row r="606" spans="7:9" s="115" customFormat="1">
      <c r="G606" s="128"/>
      <c r="I606" s="128"/>
    </row>
    <row r="607" spans="7:9" s="115" customFormat="1">
      <c r="G607" s="128"/>
      <c r="I607" s="128"/>
    </row>
    <row r="608" spans="7:9" s="115" customFormat="1">
      <c r="G608" s="128"/>
      <c r="I608" s="128"/>
    </row>
    <row r="609" spans="7:9" s="115" customFormat="1">
      <c r="G609" s="128"/>
      <c r="I609" s="128"/>
    </row>
    <row r="610" spans="7:9" s="115" customFormat="1">
      <c r="G610" s="128"/>
      <c r="I610" s="128"/>
    </row>
    <row r="611" spans="7:9" s="115" customFormat="1">
      <c r="G611" s="128"/>
      <c r="I611" s="128"/>
    </row>
    <row r="612" spans="7:9" s="115" customFormat="1">
      <c r="G612" s="128"/>
      <c r="I612" s="128"/>
    </row>
    <row r="613" spans="7:9" s="115" customFormat="1">
      <c r="G613" s="128"/>
      <c r="I613" s="128"/>
    </row>
    <row r="614" spans="7:9" s="115" customFormat="1">
      <c r="G614" s="128"/>
      <c r="I614" s="128"/>
    </row>
    <row r="615" spans="7:9" s="115" customFormat="1">
      <c r="G615" s="128"/>
      <c r="I615" s="128"/>
    </row>
    <row r="616" spans="7:9" s="115" customFormat="1">
      <c r="G616" s="128"/>
      <c r="I616" s="128"/>
    </row>
    <row r="617" spans="7:9" s="115" customFormat="1">
      <c r="G617" s="128"/>
      <c r="I617" s="128"/>
    </row>
    <row r="618" spans="7:9" s="115" customFormat="1">
      <c r="G618" s="128"/>
      <c r="I618" s="128"/>
    </row>
    <row r="619" spans="7:9" s="115" customFormat="1">
      <c r="G619" s="128"/>
      <c r="I619" s="128"/>
    </row>
    <row r="620" spans="7:9" s="115" customFormat="1">
      <c r="G620" s="128"/>
      <c r="I620" s="128"/>
    </row>
    <row r="621" spans="7:9" s="115" customFormat="1">
      <c r="G621" s="128"/>
      <c r="I621" s="128"/>
    </row>
    <row r="622" spans="7:9" s="115" customFormat="1">
      <c r="G622" s="128"/>
      <c r="I622" s="128"/>
    </row>
    <row r="623" spans="7:9" s="115" customFormat="1">
      <c r="G623" s="128"/>
      <c r="I623" s="128"/>
    </row>
    <row r="624" spans="7:9" s="115" customFormat="1">
      <c r="G624" s="128"/>
      <c r="I624" s="128"/>
    </row>
    <row r="625" spans="7:9" s="115" customFormat="1">
      <c r="G625" s="128"/>
      <c r="I625" s="128"/>
    </row>
    <row r="626" spans="7:9" s="115" customFormat="1">
      <c r="G626" s="128"/>
      <c r="I626" s="128"/>
    </row>
    <row r="627" spans="7:9" s="115" customFormat="1">
      <c r="G627" s="128"/>
      <c r="I627" s="128"/>
    </row>
    <row r="628" spans="7:9" s="115" customFormat="1">
      <c r="G628" s="128"/>
      <c r="I628" s="128"/>
    </row>
    <row r="629" spans="7:9" s="115" customFormat="1">
      <c r="G629" s="128"/>
      <c r="I629" s="128"/>
    </row>
    <row r="630" spans="7:9" s="115" customFormat="1">
      <c r="G630" s="128"/>
      <c r="I630" s="128"/>
    </row>
    <row r="631" spans="7:9" s="115" customFormat="1">
      <c r="G631" s="128"/>
      <c r="I631" s="128"/>
    </row>
    <row r="632" spans="7:9" s="115" customFormat="1">
      <c r="G632" s="128"/>
      <c r="I632" s="128"/>
    </row>
    <row r="633" spans="7:9" s="115" customFormat="1">
      <c r="G633" s="128"/>
      <c r="I633" s="128"/>
    </row>
    <row r="634" spans="7:9" s="115" customFormat="1">
      <c r="G634" s="128"/>
      <c r="I634" s="128"/>
    </row>
    <row r="635" spans="7:9" s="115" customFormat="1">
      <c r="G635" s="128"/>
      <c r="I635" s="128"/>
    </row>
    <row r="636" spans="7:9" s="115" customFormat="1">
      <c r="G636" s="128"/>
      <c r="I636" s="128"/>
    </row>
    <row r="637" spans="7:9" s="115" customFormat="1">
      <c r="G637" s="128"/>
      <c r="I637" s="128"/>
    </row>
    <row r="638" spans="7:9" s="115" customFormat="1">
      <c r="G638" s="128"/>
      <c r="I638" s="128"/>
    </row>
    <row r="639" spans="7:9" s="115" customFormat="1">
      <c r="G639" s="128"/>
      <c r="I639" s="128"/>
    </row>
    <row r="640" spans="7:9" s="115" customFormat="1">
      <c r="G640" s="128"/>
      <c r="I640" s="128"/>
    </row>
    <row r="641" spans="7:9" s="115" customFormat="1">
      <c r="G641" s="128"/>
      <c r="I641" s="128"/>
    </row>
    <row r="642" spans="7:9" s="115" customFormat="1">
      <c r="G642" s="128"/>
      <c r="I642" s="128"/>
    </row>
    <row r="643" spans="7:9" s="115" customFormat="1">
      <c r="G643" s="128"/>
      <c r="I643" s="128"/>
    </row>
    <row r="644" spans="7:9" s="115" customFormat="1">
      <c r="G644" s="128"/>
      <c r="I644" s="128"/>
    </row>
    <row r="645" spans="7:9" s="115" customFormat="1">
      <c r="G645" s="128"/>
      <c r="I645" s="128"/>
    </row>
    <row r="646" spans="7:9" s="115" customFormat="1">
      <c r="G646" s="128"/>
      <c r="I646" s="128"/>
    </row>
    <row r="647" spans="7:9" s="115" customFormat="1">
      <c r="G647" s="128"/>
      <c r="I647" s="128"/>
    </row>
    <row r="648" spans="7:9" s="115" customFormat="1">
      <c r="G648" s="128"/>
      <c r="I648" s="128"/>
    </row>
    <row r="649" spans="7:9" s="115" customFormat="1">
      <c r="G649" s="128"/>
      <c r="I649" s="128"/>
    </row>
    <row r="650" spans="7:9" s="115" customFormat="1">
      <c r="G650" s="128"/>
      <c r="I650" s="128"/>
    </row>
    <row r="651" spans="7:9" s="115" customFormat="1">
      <c r="G651" s="128"/>
      <c r="I651" s="128"/>
    </row>
    <row r="652" spans="7:9" s="115" customFormat="1">
      <c r="G652" s="128"/>
      <c r="I652" s="128"/>
    </row>
    <row r="653" spans="7:9" s="115" customFormat="1">
      <c r="G653" s="128"/>
      <c r="I653" s="128"/>
    </row>
    <row r="654" spans="7:9" s="115" customFormat="1">
      <c r="G654" s="128"/>
      <c r="I654" s="128"/>
    </row>
    <row r="655" spans="7:9" s="115" customFormat="1">
      <c r="G655" s="128"/>
      <c r="I655" s="128"/>
    </row>
    <row r="656" spans="7:9" s="115" customFormat="1">
      <c r="G656" s="128"/>
      <c r="I656" s="128"/>
    </row>
    <row r="657" spans="7:9" s="115" customFormat="1">
      <c r="G657" s="128"/>
      <c r="I657" s="128"/>
    </row>
    <row r="658" spans="7:9" s="115" customFormat="1">
      <c r="G658" s="128"/>
      <c r="I658" s="128"/>
    </row>
    <row r="659" spans="7:9" s="115" customFormat="1">
      <c r="G659" s="128"/>
      <c r="I659" s="128"/>
    </row>
    <row r="660" spans="7:9" s="115" customFormat="1">
      <c r="G660" s="128"/>
      <c r="I660" s="128"/>
    </row>
    <row r="661" spans="7:9" s="115" customFormat="1">
      <c r="G661" s="128"/>
      <c r="I661" s="128"/>
    </row>
    <row r="662" spans="7:9" s="115" customFormat="1">
      <c r="G662" s="128"/>
      <c r="I662" s="128"/>
    </row>
    <row r="663" spans="7:9" s="115" customFormat="1">
      <c r="G663" s="128"/>
      <c r="I663" s="128"/>
    </row>
    <row r="664" spans="7:9" s="115" customFormat="1">
      <c r="G664" s="128"/>
      <c r="I664" s="128"/>
    </row>
    <row r="665" spans="7:9" s="115" customFormat="1">
      <c r="G665" s="128"/>
      <c r="I665" s="128"/>
    </row>
    <row r="666" spans="7:9" s="115" customFormat="1">
      <c r="G666" s="128"/>
      <c r="I666" s="128"/>
    </row>
    <row r="667" spans="7:9" s="115" customFormat="1">
      <c r="G667" s="128"/>
      <c r="I667" s="128"/>
    </row>
  </sheetData>
  <sheetProtection sheet="1" objects="1" scenarios="1"/>
  <sortState ref="B5:I141">
    <sortCondition ref="I5:I141"/>
  </sortState>
  <mergeCells count="4">
    <mergeCell ref="A1:I1"/>
    <mergeCell ref="A3:I3"/>
    <mergeCell ref="A2:I2"/>
    <mergeCell ref="K2:O13"/>
  </mergeCells>
  <phoneticPr fontId="5" type="noConversion"/>
  <pageMargins left="0.11811023622047245" right="0.11811023622047245" top="0.51181102362204722" bottom="0.19685039370078741" header="0.43307086614173229" footer="0.27559055118110237"/>
  <pageSetup paperSize="9" scale="81" fitToHeight="2" orientation="portrait" horizontalDpi="4294967293" verticalDpi="4294967293" r:id="rId1"/>
  <headerFooter scaleWithDoc="0"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4">
    <pageSetUpPr fitToPage="1"/>
  </sheetPr>
  <dimension ref="B1:O21"/>
  <sheetViews>
    <sheetView showGridLines="0" workbookViewId="0">
      <selection sqref="A1:XFD1048576"/>
    </sheetView>
  </sheetViews>
  <sheetFormatPr defaultRowHeight="12.75"/>
  <cols>
    <col min="1" max="1" width="4.140625" style="38" customWidth="1"/>
    <col min="2" max="2" width="9.140625" style="38"/>
    <col min="3" max="3" width="8.85546875" style="38" customWidth="1"/>
    <col min="4" max="5" width="15.7109375" style="38" customWidth="1"/>
    <col min="6" max="6" width="15.7109375" style="39" customWidth="1"/>
    <col min="7" max="7" width="30" style="39" bestFit="1" customWidth="1"/>
    <col min="8" max="8" width="15.42578125" style="39" customWidth="1"/>
    <col min="9" max="9" width="20.85546875" style="38" customWidth="1"/>
    <col min="10" max="16384" width="9.140625" style="38"/>
  </cols>
  <sheetData>
    <row r="1" spans="2:15" ht="28.5" customHeight="1">
      <c r="B1" s="202" t="str">
        <f>"Výsledková listina - Malý svratecký maratón "&amp;'Prezenční listina'!O2&amp;" - družstva"</f>
        <v>Výsledková listina - Malý svratecký maratón 2015 - družstva</v>
      </c>
      <c r="C1" s="203"/>
      <c r="D1" s="203"/>
      <c r="E1" s="203"/>
      <c r="F1" s="203"/>
      <c r="G1" s="203"/>
      <c r="H1" s="203"/>
      <c r="I1" s="204"/>
    </row>
    <row r="2" spans="2:15" ht="28.5" customHeight="1" thickBot="1">
      <c r="B2" s="205" t="str">
        <f>'Prezenční listina'!O2-1953&amp;". ročník"</f>
        <v>62. ročník</v>
      </c>
      <c r="C2" s="206"/>
      <c r="D2" s="206"/>
      <c r="E2" s="206"/>
      <c r="F2" s="206"/>
      <c r="G2" s="206"/>
      <c r="H2" s="206"/>
      <c r="I2" s="207"/>
    </row>
    <row r="3" spans="2:15" ht="26.25" customHeight="1" thickBot="1">
      <c r="B3" s="58" t="s">
        <v>10</v>
      </c>
      <c r="C3" s="57" t="s">
        <v>7</v>
      </c>
      <c r="D3" s="56" t="s">
        <v>6</v>
      </c>
      <c r="E3" s="56" t="s">
        <v>0</v>
      </c>
      <c r="F3" s="56" t="s">
        <v>1</v>
      </c>
      <c r="G3" s="56" t="s">
        <v>4</v>
      </c>
      <c r="H3" s="56" t="s">
        <v>8</v>
      </c>
      <c r="I3" s="55" t="s">
        <v>9</v>
      </c>
    </row>
    <row r="4" spans="2:15" ht="12.75" customHeight="1">
      <c r="B4" s="208" t="s">
        <v>24</v>
      </c>
      <c r="C4" s="46">
        <v>82</v>
      </c>
      <c r="D4" s="103" t="str">
        <f>IF(ISERROR(VLOOKUP(C4,'Startovní listina'!$B$5:$F$141,2)),"",VLOOKUP(C4,'Startovní listina'!$B$5:$F$141,2))</f>
        <v>Glier</v>
      </c>
      <c r="E4" s="103" t="str">
        <f>IF(ISERROR(VLOOKUP(C4,'Startovní listina'!$B$5:$F$141,3)),"",VLOOKUP(C4,'Startovní listina'!$B$5:$F$141,3))</f>
        <v>Michal</v>
      </c>
      <c r="F4" s="46">
        <f>IF(ISERROR(VLOOKUP(C4,'Startovní listina'!$B$5:$F$141,4)),"",VLOOKUP(C4,'Startovní listina'!$B$5:$F$141,4))</f>
        <v>1982</v>
      </c>
      <c r="G4" s="212" t="str">
        <f>IF(K4=K5,K4,"RŮZNÉ ODDÍLY !!!")</f>
        <v>Moravská Slávia Brno</v>
      </c>
      <c r="H4" s="113">
        <v>9.0972222222222218E-2</v>
      </c>
      <c r="I4" s="199">
        <f>IF((H4=0),"",H4+H5)</f>
        <v>0.17053240740740741</v>
      </c>
      <c r="K4" s="38" t="str">
        <f>IF(ISERROR(VLOOKUP(C4,'Startovní listina'!$B$5:$F$141,5)),"",VLOOKUP(C4,'Startovní listina'!$B$5:$F$141,5))</f>
        <v>Moravská Slávia Brno</v>
      </c>
    </row>
    <row r="5" spans="2:15" ht="13.5" customHeight="1" thickBot="1">
      <c r="B5" s="209"/>
      <c r="C5" s="42">
        <v>107</v>
      </c>
      <c r="D5" s="54" t="str">
        <f>IF(ISERROR(VLOOKUP(C5,'Startovní listina'!$B$5:$F$141,2)),"",VLOOKUP(C5,'Startovní listina'!$B$5:$F$141,2))</f>
        <v>Orálek</v>
      </c>
      <c r="E5" s="53" t="str">
        <f>IF(ISERROR(VLOOKUP(C5,'Startovní listina'!$B$5:$F$141,3)),"",VLOOKUP(C5,'Startovní listina'!$B$5:$F$141,3))</f>
        <v>Daniel</v>
      </c>
      <c r="F5" s="42">
        <f>IF(ISERROR(VLOOKUP(C5,'Startovní listina'!$B$5:$F$141,4)),"",VLOOKUP(C5,'Startovní listina'!$B$5:$F$141,4))</f>
        <v>1970</v>
      </c>
      <c r="G5" s="213"/>
      <c r="H5" s="114">
        <v>7.9560185185185192E-2</v>
      </c>
      <c r="I5" s="200"/>
      <c r="J5" s="51"/>
      <c r="K5" s="38" t="str">
        <f>IF(ISERROR(VLOOKUP(C5,'Startovní listina'!$B$5:$F$141,5)),"",VLOOKUP(C5,'Startovní listina'!$B$5:$F$141,5))</f>
        <v>Moravská Slávia Brno</v>
      </c>
    </row>
    <row r="6" spans="2:15" ht="12.75" customHeight="1">
      <c r="B6" s="208" t="s">
        <v>25</v>
      </c>
      <c r="C6" s="46">
        <v>11</v>
      </c>
      <c r="D6" s="48" t="str">
        <f>IF(ISERROR(VLOOKUP(C6,'Startovní listina'!$B$5:$F$141,2)),"",VLOOKUP(C6,'Startovní listina'!$B$5:$F$141,2))</f>
        <v>Fousek</v>
      </c>
      <c r="E6" s="47" t="str">
        <f>IF(ISERROR(VLOOKUP(C6,'Startovní listina'!$B$5:$F$141,3)),"",VLOOKUP(C6,'Startovní listina'!$B$5:$F$141,3))</f>
        <v>Jan</v>
      </c>
      <c r="F6" s="46">
        <f>IF(ISERROR(VLOOKUP(C6,'Startovní listina'!$B$5:$F$141,4)),"",VLOOKUP(C6,'Startovní listina'!$B$5:$F$141,4))</f>
        <v>1991</v>
      </c>
      <c r="G6" s="210" t="str">
        <f>IF(K6=K7,K6,"RŮZNÉ ODDÍLY !!!")</f>
        <v>MK Seitl Ostrava</v>
      </c>
      <c r="H6" s="113">
        <v>8.4212962962962976E-2</v>
      </c>
      <c r="I6" s="201">
        <f>IF((H6=0),"",H6+H7)</f>
        <v>0.17148148148148151</v>
      </c>
      <c r="J6" s="51"/>
      <c r="K6" s="38" t="str">
        <f>IF(ISERROR(VLOOKUP(C6,'Startovní listina'!$B$5:$F$141,5)),"",VLOOKUP(C6,'Startovní listina'!$B$5:$F$141,5))</f>
        <v>MK Seitl Ostrava</v>
      </c>
    </row>
    <row r="7" spans="2:15" ht="15" customHeight="1" thickBot="1">
      <c r="B7" s="209"/>
      <c r="C7" s="45">
        <v>8</v>
      </c>
      <c r="D7" s="44" t="str">
        <f>IF(ISERROR(VLOOKUP(C7,'Startovní listina'!$B$5:$F$141,2)),"",VLOOKUP(C7,'Startovní listina'!$B$5:$F$141,2))</f>
        <v>Škapa</v>
      </c>
      <c r="E7" s="43" t="str">
        <f>IF(ISERROR(VLOOKUP(C7,'Startovní listina'!$B$5:$F$141,3)),"",VLOOKUP(C7,'Startovní listina'!$B$5:$F$141,3))</f>
        <v>Marek</v>
      </c>
      <c r="F7" s="49">
        <f>IF(ISERROR(VLOOKUP(C7,'Startovní listina'!$B$5:$F$141,4)),"",VLOOKUP(C7,'Startovní listina'!$B$5:$F$141,4))</f>
        <v>1971</v>
      </c>
      <c r="G7" s="211"/>
      <c r="H7" s="114">
        <v>8.7268518518518523E-2</v>
      </c>
      <c r="I7" s="200"/>
      <c r="J7" s="41"/>
      <c r="K7" s="50" t="str">
        <f>IF(ISERROR(VLOOKUP(C7,'Startovní listina'!$B$5:$F$141,5)),"",VLOOKUP(C7,'Startovní listina'!$B$5:$F$141,5))</f>
        <v>MK Seitl Ostrava</v>
      </c>
      <c r="L7" s="50"/>
      <c r="N7" s="50"/>
      <c r="O7" s="50"/>
    </row>
    <row r="8" spans="2:15" ht="12.75" customHeight="1">
      <c r="B8" s="208" t="s">
        <v>26</v>
      </c>
      <c r="C8" s="46">
        <v>28</v>
      </c>
      <c r="D8" s="103" t="str">
        <f>IF(ISERROR(VLOOKUP(C8,'Startovní listina'!$B$5:$F$141,2)),"",VLOOKUP(C8,'Startovní listina'!$B$5:$F$141,2))</f>
        <v>Kratochvíl</v>
      </c>
      <c r="E8" s="103" t="str">
        <f>IF(ISERROR(VLOOKUP(C8,'Startovní listina'!$B$5:$F$141,3)),"",VLOOKUP(C8,'Startovní listina'!$B$5:$F$141,3))</f>
        <v>Pavel</v>
      </c>
      <c r="F8" s="46">
        <f>IF(ISERROR(VLOOKUP(C8,'Startovní listina'!$B$5:$F$141,4)),"",VLOOKUP(C8,'Startovní listina'!$B$5:$F$141,4))</f>
        <v>1960</v>
      </c>
      <c r="G8" s="212" t="str">
        <f>IF(K8=K9,K8,"RŮZNÉ ODDÍLY !!!")</f>
        <v>Atletic Třebíč</v>
      </c>
      <c r="H8" s="113">
        <v>9.6608796296296304E-2</v>
      </c>
      <c r="I8" s="199">
        <f>IF((H8=0),"",H8+H9)</f>
        <v>0.18349537037037039</v>
      </c>
      <c r="K8" s="38" t="str">
        <f>IF(ISERROR(VLOOKUP(C8,'Startovní listina'!$B$5:$F$141,5)),"",VLOOKUP(C8,'Startovní listina'!$B$5:$F$141,5))</f>
        <v>Atletic Třebíč</v>
      </c>
    </row>
    <row r="9" spans="2:15" ht="13.5" customHeight="1" thickBot="1">
      <c r="B9" s="209"/>
      <c r="C9" s="42">
        <v>26</v>
      </c>
      <c r="D9" s="54" t="str">
        <f>IF(ISERROR(VLOOKUP(C9,'Startovní listina'!$B$5:$F$141,2)),"",VLOOKUP(C9,'Startovní listina'!$B$5:$F$141,2))</f>
        <v>Nováček</v>
      </c>
      <c r="E9" s="53" t="str">
        <f>IF(ISERROR(VLOOKUP(C9,'Startovní listina'!$B$5:$F$141,3)),"",VLOOKUP(C9,'Startovní listina'!$B$5:$F$141,3))</f>
        <v>Tomáš</v>
      </c>
      <c r="F9" s="42">
        <f>IF(ISERROR(VLOOKUP(C9,'Startovní listina'!$B$5:$F$141,4)),"",VLOOKUP(C9,'Startovní listina'!$B$5:$F$141,4))</f>
        <v>1983</v>
      </c>
      <c r="G9" s="213"/>
      <c r="H9" s="114">
        <v>8.6886574074074074E-2</v>
      </c>
      <c r="I9" s="200"/>
      <c r="K9" s="38" t="str">
        <f>IF(ISERROR(VLOOKUP(C9,'Startovní listina'!$B$5:$F$141,5)),"",VLOOKUP(C9,'Startovní listina'!$B$5:$F$141,5))</f>
        <v>Atletic Třebíč</v>
      </c>
    </row>
    <row r="10" spans="2:15" ht="13.5" customHeight="1">
      <c r="B10" s="208" t="s">
        <v>27</v>
      </c>
      <c r="C10" s="46">
        <v>9</v>
      </c>
      <c r="D10" s="48" t="str">
        <f>IF(ISERROR(VLOOKUP(C10,'Startovní listina'!$B$5:$F$141,2)),"",VLOOKUP(C10,'Startovní listina'!$B$5:$F$141,2))</f>
        <v>Výtisk</v>
      </c>
      <c r="E10" s="47" t="str">
        <f>IF(ISERROR(VLOOKUP(C10,'Startovní listina'!$B$5:$F$141,3)),"",VLOOKUP(C10,'Startovní listina'!$B$5:$F$141,3))</f>
        <v>Alfons</v>
      </c>
      <c r="F10" s="46">
        <f>IF(ISERROR(VLOOKUP(C10,'Startovní listina'!$B$5:$F$141,4)),"",VLOOKUP(C10,'Startovní listina'!$B$5:$F$141,4))</f>
        <v>1949</v>
      </c>
      <c r="G10" s="212" t="str">
        <f>IF(K10=K11,K10,"RŮZNÉ ODDÍLY !!!")</f>
        <v>MK Seitl Ostrava</v>
      </c>
      <c r="H10" s="113">
        <v>0.1112962962962963</v>
      </c>
      <c r="I10" s="201">
        <f>IF((H10=0),"",H10+H11)</f>
        <v>0.21728009259259259</v>
      </c>
      <c r="K10" s="38" t="str">
        <f>IF(ISERROR(VLOOKUP(C10,'Startovní listina'!$B$5:$F$141,5)),"",VLOOKUP(C10,'Startovní listina'!$B$5:$F$141,5))</f>
        <v>MK Seitl Ostrava</v>
      </c>
      <c r="L10" s="40"/>
    </row>
    <row r="11" spans="2:15" ht="13.5" customHeight="1" thickBot="1">
      <c r="B11" s="209"/>
      <c r="C11" s="45">
        <v>10</v>
      </c>
      <c r="D11" s="44" t="str">
        <f>IF(ISERROR(VLOOKUP(C11,'Startovní listina'!$B$5:$F$141,2)),"",VLOOKUP(C11,'Startovní listina'!$B$5:$F$141,2))</f>
        <v>Dvorský</v>
      </c>
      <c r="E11" s="43" t="str">
        <f>IF(ISERROR(VLOOKUP(C11,'Startovní listina'!$B$5:$F$141,3)),"",VLOOKUP(C11,'Startovní listina'!$B$5:$F$141,3))</f>
        <v>Ladislav</v>
      </c>
      <c r="F11" s="49">
        <f>IF(ISERROR(VLOOKUP(C11,'Startovní listina'!$B$5:$F$141,4)),"",VLOOKUP(C11,'Startovní listina'!$B$5:$F$141,4))</f>
        <v>1965</v>
      </c>
      <c r="G11" s="213"/>
      <c r="H11" s="114">
        <v>0.1059837962962963</v>
      </c>
      <c r="I11" s="200"/>
      <c r="K11" s="38" t="str">
        <f>IF(ISERROR(VLOOKUP(C11,'Startovní listina'!$B$5:$F$141,5)),"",VLOOKUP(C11,'Startovní listina'!$B$5:$F$141,5))</f>
        <v>MK Seitl Ostrava</v>
      </c>
      <c r="L11" s="40"/>
    </row>
    <row r="12" spans="2:15" ht="12.75" customHeight="1">
      <c r="B12" s="208" t="s">
        <v>28</v>
      </c>
      <c r="C12" s="46">
        <v>3</v>
      </c>
      <c r="D12" s="48" t="str">
        <f>IF(ISERROR(VLOOKUP(C12,'Startovní listina'!$B$5:$F$141,2)),"",VLOOKUP(C12,'Startovní listina'!$B$5:$F$141,2))</f>
        <v>Dostálová</v>
      </c>
      <c r="E12" s="47" t="str">
        <f>IF(ISERROR(VLOOKUP(C12,'Startovní listina'!$B$5:$F$141,3)),"",VLOOKUP(C12,'Startovní listina'!$B$5:$F$141,3))</f>
        <v>Vendula</v>
      </c>
      <c r="F12" s="46">
        <f>IF(ISERROR(VLOOKUP(C12,'Startovní listina'!$B$5:$F$141,4)),"",VLOOKUP(C12,'Startovní listina'!$B$5:$F$141,4))</f>
        <v>1981</v>
      </c>
      <c r="G12" s="210" t="str">
        <f>IF(K12=K13,K12,"RŮZNÉ ODDÍLY !!!")</f>
        <v>HAL 3000 Brno</v>
      </c>
      <c r="H12" s="113">
        <v>0.13043981481481481</v>
      </c>
      <c r="I12" s="201">
        <f>IF((H12=0),"",H12+H13)</f>
        <v>0.24184027777777778</v>
      </c>
      <c r="K12" s="38" t="str">
        <f>IF(ISERROR(VLOOKUP(C12,'Startovní listina'!$B$5:$F$141,5)),"",VLOOKUP(C12,'Startovní listina'!$B$5:$F$141,5))</f>
        <v>HAL 3000 Brno</v>
      </c>
    </row>
    <row r="13" spans="2:15" ht="13.5" customHeight="1" thickBot="1">
      <c r="B13" s="209"/>
      <c r="C13" s="45">
        <v>2</v>
      </c>
      <c r="D13" s="44" t="str">
        <f>IF(ISERROR(VLOOKUP(C13,'Startovní listina'!$B$5:$F$141,2)),"",VLOOKUP(C13,'Startovní listina'!$B$5:$F$141,2))</f>
        <v>Pivec</v>
      </c>
      <c r="E13" s="43" t="str">
        <f>IF(ISERROR(VLOOKUP(C13,'Startovní listina'!$B$5:$F$141,3)),"",VLOOKUP(C13,'Startovní listina'!$B$5:$F$141,3))</f>
        <v>Jan</v>
      </c>
      <c r="F13" s="49">
        <f>IF(ISERROR(VLOOKUP(C13,'Startovní listina'!$B$5:$F$141,4)),"",VLOOKUP(C13,'Startovní listina'!$B$5:$F$141,4))</f>
        <v>1981</v>
      </c>
      <c r="G13" s="211"/>
      <c r="H13" s="114">
        <v>0.11140046296296297</v>
      </c>
      <c r="I13" s="200"/>
      <c r="K13" s="38" t="str">
        <f>IF(ISERROR(VLOOKUP(C13,'Startovní listina'!$B$5:$F$141,5)),"",VLOOKUP(C13,'Startovní listina'!$B$5:$F$141,5))</f>
        <v>HAL 3000 Brno</v>
      </c>
      <c r="L13" s="52"/>
    </row>
    <row r="14" spans="2:15" ht="12.75" customHeight="1">
      <c r="B14" s="208" t="s">
        <v>29</v>
      </c>
      <c r="C14" s="46">
        <v>23</v>
      </c>
      <c r="D14" s="48" t="str">
        <f>IF(ISERROR(VLOOKUP(C14,'Startovní listina'!$B$5:$F$141,2)),"",VLOOKUP(C14,'Startovní listina'!$B$5:$F$141,2))</f>
        <v>Vašalovská</v>
      </c>
      <c r="E14" s="47" t="str">
        <f>IF(ISERROR(VLOOKUP(C14,'Startovní listina'!$B$5:$F$141,3)),"",VLOOKUP(C14,'Startovní listina'!$B$5:$F$141,3))</f>
        <v>Petra</v>
      </c>
      <c r="F14" s="46">
        <f>IF(ISERROR(VLOOKUP(C14,'Startovní listina'!$B$5:$F$141,4)),"",VLOOKUP(C14,'Startovní listina'!$B$5:$F$141,4))</f>
        <v>1986</v>
      </c>
      <c r="G14" s="212" t="str">
        <f>IF(K14=K15,K14,"RŮZNÉ ODDÍLY !!!")</f>
        <v>Atletic Třebíč</v>
      </c>
      <c r="H14" s="113">
        <v>0.12789351851851852</v>
      </c>
      <c r="I14" s="201">
        <f>IF((H14=0),"",H14+H15)</f>
        <v>0.25750000000000001</v>
      </c>
      <c r="K14" s="38" t="str">
        <f>IF(ISERROR(VLOOKUP(C14,'Startovní listina'!$B$5:$F$141,5)),"",VLOOKUP(C14,'Startovní listina'!$B$5:$F$141,5))</f>
        <v>Atletic Třebíč</v>
      </c>
    </row>
    <row r="15" spans="2:15" ht="13.5" customHeight="1" thickBot="1">
      <c r="B15" s="209"/>
      <c r="C15" s="45">
        <v>24</v>
      </c>
      <c r="D15" s="44" t="str">
        <f>IF(ISERROR(VLOOKUP(C15,'Startovní listina'!$B$5:$F$141,2)),"",VLOOKUP(C15,'Startovní listina'!$B$5:$F$141,2))</f>
        <v>Mahelová</v>
      </c>
      <c r="E15" s="43" t="str">
        <f>IF(ISERROR(VLOOKUP(C15,'Startovní listina'!$B$5:$F$141,3)),"",VLOOKUP(C15,'Startovní listina'!$B$5:$F$141,3))</f>
        <v>Jitka</v>
      </c>
      <c r="F15" s="49">
        <f>IF(ISERROR(VLOOKUP(C15,'Startovní listina'!$B$5:$F$141,4)),"",VLOOKUP(C15,'Startovní listina'!$B$5:$F$141,4))</f>
        <v>1962</v>
      </c>
      <c r="G15" s="213"/>
      <c r="H15" s="114">
        <v>0.12960648148148149</v>
      </c>
      <c r="I15" s="200"/>
      <c r="K15" s="38" t="str">
        <f>IF(ISERROR(VLOOKUP(C15,'Startovní listina'!$B$5:$F$141,5)),"",VLOOKUP(C15,'Startovní listina'!$B$5:$F$141,5))</f>
        <v>Atletic Třebíč</v>
      </c>
      <c r="L15" s="40"/>
    </row>
    <row r="16" spans="2:15" ht="12.75" customHeight="1">
      <c r="B16" s="208" t="s">
        <v>30</v>
      </c>
      <c r="C16" s="46">
        <v>35</v>
      </c>
      <c r="D16" s="48" t="str">
        <f>IF(ISERROR(VLOOKUP(C16,'Startovní listina'!$B$5:$F$141,2)),"",VLOOKUP(C16,'Startovní listina'!$B$5:$F$141,2))</f>
        <v>Krátká</v>
      </c>
      <c r="E16" s="47" t="str">
        <f>IF(ISERROR(VLOOKUP(C16,'Startovní listina'!$B$5:$F$141,3)),"",VLOOKUP(C16,'Startovní listina'!$B$5:$F$141,3))</f>
        <v>Anna</v>
      </c>
      <c r="F16" s="46">
        <f>IF(ISERROR(VLOOKUP(C16,'Startovní listina'!$B$5:$F$141,4)),"",VLOOKUP(C16,'Startovní listina'!$B$5:$F$141,4))</f>
        <v>1969</v>
      </c>
      <c r="G16" s="212" t="str">
        <f>IF(K16=K17,K16,"RŮZNÉ ODDÍLY !!!")</f>
        <v>Hvězda SKP Pardubice</v>
      </c>
      <c r="H16" s="113">
        <v>0.10532407407407407</v>
      </c>
      <c r="I16" s="201">
        <f>IF((H16=0),"",H16+H17)</f>
        <v>0.26475694444444442</v>
      </c>
      <c r="K16" s="38" t="str">
        <f>IF(ISERROR(VLOOKUP(C16,'Startovní listina'!$B$5:$F$141,5)),"",VLOOKUP(C16,'Startovní listina'!$B$5:$F$141,5))</f>
        <v>Hvězda SKP Pardubice</v>
      </c>
    </row>
    <row r="17" spans="2:11" ht="13.5" customHeight="1" thickBot="1">
      <c r="B17" s="209"/>
      <c r="C17" s="45">
        <v>36</v>
      </c>
      <c r="D17" s="44" t="str">
        <f>IF(ISERROR(VLOOKUP(C17,'Startovní listina'!$B$5:$F$141,2)),"",VLOOKUP(C17,'Startovní listina'!$B$5:$F$141,2))</f>
        <v>Krátký</v>
      </c>
      <c r="E17" s="43" t="str">
        <f>IF(ISERROR(VLOOKUP(C17,'Startovní listina'!$B$5:$F$141,3)),"",VLOOKUP(C17,'Startovní listina'!$B$5:$F$141,3))</f>
        <v>Josef</v>
      </c>
      <c r="F17" s="49">
        <f>IF(ISERROR(VLOOKUP(C17,'Startovní listina'!$B$5:$F$141,4)),"",VLOOKUP(C17,'Startovní listina'!$B$5:$F$141,4))</f>
        <v>1965</v>
      </c>
      <c r="G17" s="213"/>
      <c r="H17" s="114">
        <v>0.15943287037037038</v>
      </c>
      <c r="I17" s="200"/>
      <c r="K17" s="38" t="str">
        <f>IF(ISERROR(VLOOKUP(C17,'Startovní listina'!$B$5:$F$141,5)),"",VLOOKUP(C17,'Startovní listina'!$B$5:$F$141,5))</f>
        <v>Hvězda SKP Pardubice</v>
      </c>
    </row>
    <row r="18" spans="2:11">
      <c r="B18" s="208" t="s">
        <v>31</v>
      </c>
      <c r="C18" s="46"/>
      <c r="D18" s="103"/>
      <c r="E18" s="103"/>
      <c r="F18" s="46"/>
      <c r="G18" s="212"/>
      <c r="H18" s="113"/>
      <c r="I18" s="201"/>
      <c r="K18" s="38" t="str">
        <f>IF(ISERROR(VLOOKUP(C18,'Startovní listina'!$B$5:$F$141,5)),"",VLOOKUP(C18,'Startovní listina'!$B$5:$F$141,5))</f>
        <v/>
      </c>
    </row>
    <row r="19" spans="2:11" ht="13.5" thickBot="1">
      <c r="B19" s="209"/>
      <c r="C19" s="42"/>
      <c r="D19" s="54"/>
      <c r="E19" s="53"/>
      <c r="F19" s="42"/>
      <c r="G19" s="213"/>
      <c r="H19" s="114"/>
      <c r="I19" s="200"/>
      <c r="K19" s="38" t="str">
        <f>IF(ISERROR(VLOOKUP(C19,'Startovní listina'!$B$5:$F$141,5)),"",VLOOKUP(C19,'Startovní listina'!$B$5:$F$141,5))</f>
        <v/>
      </c>
    </row>
    <row r="20" spans="2:11">
      <c r="B20" s="208" t="s">
        <v>32</v>
      </c>
      <c r="C20" s="46"/>
      <c r="D20" s="103"/>
      <c r="E20" s="103"/>
      <c r="F20" s="46"/>
      <c r="G20" s="212"/>
      <c r="H20" s="113"/>
      <c r="I20" s="199"/>
      <c r="K20" s="38" t="str">
        <f>IF(ISERROR(VLOOKUP(C20,'Startovní listina'!$B$5:$F$141,5)),"",VLOOKUP(C20,'Startovní listina'!$B$5:$F$141,5))</f>
        <v/>
      </c>
    </row>
    <row r="21" spans="2:11" ht="13.5" thickBot="1">
      <c r="B21" s="209"/>
      <c r="C21" s="42"/>
      <c r="D21" s="54"/>
      <c r="E21" s="53"/>
      <c r="F21" s="42"/>
      <c r="G21" s="213"/>
      <c r="H21" s="114"/>
      <c r="I21" s="200"/>
      <c r="K21" s="38" t="str">
        <f>IF(ISERROR(VLOOKUP(C21,'Startovní listina'!$B$5:$F$141,5)),"",VLOOKUP(C21,'Startovní listina'!$B$5:$F$141,5))</f>
        <v/>
      </c>
    </row>
  </sheetData>
  <sheetProtection algorithmName="SHA-512" hashValue="NsRVFAWeyRTurZsDJ9l0oaWxmmuWr3hxeBoWaE82IOZTOpPrvP20CZzedEjrhQOpBJcJSZQy9fCrjZ1Fc0ZHBA==" saltValue="PV6fU2pIvETmh06Ir0hyYw==" spinCount="100000" sheet="1" objects="1" scenarios="1" selectLockedCells="1"/>
  <mergeCells count="29">
    <mergeCell ref="B18:B19"/>
    <mergeCell ref="G18:G19"/>
    <mergeCell ref="I18:I19"/>
    <mergeCell ref="B20:B21"/>
    <mergeCell ref="G20:G21"/>
    <mergeCell ref="I20:I21"/>
    <mergeCell ref="G12:G13"/>
    <mergeCell ref="I6:I7"/>
    <mergeCell ref="I8:I9"/>
    <mergeCell ref="I10:I11"/>
    <mergeCell ref="B16:B17"/>
    <mergeCell ref="G16:G17"/>
    <mergeCell ref="I16:I17"/>
    <mergeCell ref="I4:I5"/>
    <mergeCell ref="I12:I13"/>
    <mergeCell ref="B1:I1"/>
    <mergeCell ref="B2:I2"/>
    <mergeCell ref="I14:I15"/>
    <mergeCell ref="B4:B5"/>
    <mergeCell ref="B12:B13"/>
    <mergeCell ref="B6:B7"/>
    <mergeCell ref="B8:B9"/>
    <mergeCell ref="B10:B11"/>
    <mergeCell ref="G6:G7"/>
    <mergeCell ref="B14:B15"/>
    <mergeCell ref="G4:G5"/>
    <mergeCell ref="G14:G15"/>
    <mergeCell ref="G8:G9"/>
    <mergeCell ref="G10:G11"/>
  </mergeCells>
  <conditionalFormatting sqref="D14">
    <cfRule type="containsText" dxfId="18" priority="16" operator="containsText" text=" ">
      <formula>NOT(ISERROR(SEARCH(" ",D14)))</formula>
    </cfRule>
  </conditionalFormatting>
  <conditionalFormatting sqref="D16 D18 D20">
    <cfRule type="containsText" dxfId="17" priority="14" operator="containsText" text=" ">
      <formula>NOT(ISERROR(SEARCH(" ",D16)))</formula>
    </cfRule>
  </conditionalFormatting>
  <conditionalFormatting sqref="G4:G21">
    <cfRule type="containsText" dxfId="16" priority="13" operator="containsText" text="RŮZNÉ ODDÍLY !!!">
      <formula>NOT(ISERROR(SEARCH("RŮZNÉ ODDÍLY !!!",G4)))</formula>
    </cfRule>
  </conditionalFormatting>
  <conditionalFormatting sqref="D14">
    <cfRule type="containsText" dxfId="15" priority="12" operator="containsText" text=" ">
      <formula>NOT(ISERROR(SEARCH(" ",D14)))</formula>
    </cfRule>
  </conditionalFormatting>
  <conditionalFormatting sqref="D16">
    <cfRule type="containsText" dxfId="14" priority="11" operator="containsText" text=" ">
      <formula>NOT(ISERROR(SEARCH(" ",D16)))</formula>
    </cfRule>
  </conditionalFormatting>
  <conditionalFormatting sqref="G4:G17">
    <cfRule type="containsText" dxfId="13" priority="10" operator="containsText" text="RŮZNÉ ODDÍLY !!!">
      <formula>NOT(ISERROR(SEARCH("RŮZNÉ ODDÍLY !!!",G4)))</formula>
    </cfRule>
  </conditionalFormatting>
  <conditionalFormatting sqref="D4">
    <cfRule type="containsText" dxfId="12" priority="9" operator="containsText" text=" ">
      <formula>NOT(ISERROR(SEARCH(" ",D4)))</formula>
    </cfRule>
  </conditionalFormatting>
  <conditionalFormatting sqref="G4:G5">
    <cfRule type="containsText" dxfId="11" priority="8" operator="containsText" text="RŮZNÉ ODDÍLY !!!">
      <formula>NOT(ISERROR(SEARCH("RŮZNÉ ODDÍLY !!!",G4)))</formula>
    </cfRule>
  </conditionalFormatting>
  <conditionalFormatting sqref="G6:G7">
    <cfRule type="containsText" dxfId="10" priority="7" operator="containsText" text="RŮZNÉ ODDÍLY !!!">
      <formula>NOT(ISERROR(SEARCH("RŮZNÉ ODDÍLY !!!",G6)))</formula>
    </cfRule>
  </conditionalFormatting>
  <conditionalFormatting sqref="D8">
    <cfRule type="containsText" dxfId="9" priority="6" operator="containsText" text=" ">
      <formula>NOT(ISERROR(SEARCH(" ",D8)))</formula>
    </cfRule>
  </conditionalFormatting>
  <conditionalFormatting sqref="G8:G9">
    <cfRule type="containsText" dxfId="8" priority="5" operator="containsText" text="RŮZNÉ ODDÍLY !!!">
      <formula>NOT(ISERROR(SEARCH("RŮZNÉ ODDÍLY !!!",G8)))</formula>
    </cfRule>
  </conditionalFormatting>
  <conditionalFormatting sqref="G10:G11">
    <cfRule type="containsText" dxfId="7" priority="4" operator="containsText" text="RŮZNÉ ODDÍLY !!!">
      <formula>NOT(ISERROR(SEARCH("RŮZNÉ ODDÍLY !!!",G10)))</formula>
    </cfRule>
  </conditionalFormatting>
  <conditionalFormatting sqref="G12:G13">
    <cfRule type="containsText" dxfId="6" priority="3" operator="containsText" text="RŮZNÉ ODDÍLY !!!">
      <formula>NOT(ISERROR(SEARCH("RŮZNÉ ODDÍLY !!!",G12)))</formula>
    </cfRule>
  </conditionalFormatting>
  <conditionalFormatting sqref="G14:G15">
    <cfRule type="containsText" dxfId="5" priority="2" operator="containsText" text="RŮZNÉ ODDÍLY !!!">
      <formula>NOT(ISERROR(SEARCH("RŮZNÉ ODDÍLY !!!",G14)))</formula>
    </cfRule>
  </conditionalFormatting>
  <conditionalFormatting sqref="G16:G17">
    <cfRule type="containsText" dxfId="4" priority="1" operator="containsText" text="RŮZNÉ ODDÍLY !!!">
      <formula>NOT(ISERROR(SEARCH("RŮZNÉ ODDÍLY !!!",G16)))</formula>
    </cfRule>
  </conditionalFormatting>
  <pageMargins left="0.62992125984251968" right="0.19685039370078741" top="1.2598425196850394" bottom="0.98425196850393704" header="0.1574803149606299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5"/>
  <dimension ref="A1:L115"/>
  <sheetViews>
    <sheetView topLeftCell="A4" workbookViewId="0">
      <selection activeCell="K16" sqref="K16"/>
    </sheetView>
  </sheetViews>
  <sheetFormatPr defaultRowHeight="12.75"/>
  <cols>
    <col min="1" max="1" width="3" style="12" bestFit="1" customWidth="1"/>
    <col min="2" max="2" width="13.28515625" style="12" customWidth="1"/>
    <col min="3" max="3" width="10" style="12" bestFit="1" customWidth="1"/>
    <col min="4" max="4" width="9.140625" style="12"/>
    <col min="5" max="5" width="27.28515625" style="12" bestFit="1" customWidth="1"/>
    <col min="6" max="7" width="9.140625" style="12"/>
    <col min="8" max="8" width="10.28515625" style="10" customWidth="1"/>
    <col min="9" max="256" width="9.140625" style="12"/>
    <col min="257" max="257" width="3" style="12" bestFit="1" customWidth="1"/>
    <col min="258" max="258" width="13.28515625" style="12" customWidth="1"/>
    <col min="259" max="259" width="10" style="12" bestFit="1" customWidth="1"/>
    <col min="260" max="260" width="9.140625" style="12"/>
    <col min="261" max="261" width="27.28515625" style="12" bestFit="1" customWidth="1"/>
    <col min="262" max="263" width="9.140625" style="12"/>
    <col min="264" max="264" width="10.28515625" style="12" customWidth="1"/>
    <col min="265" max="512" width="9.140625" style="12"/>
    <col min="513" max="513" width="3" style="12" bestFit="1" customWidth="1"/>
    <col min="514" max="514" width="13.28515625" style="12" customWidth="1"/>
    <col min="515" max="515" width="10" style="12" bestFit="1" customWidth="1"/>
    <col min="516" max="516" width="9.140625" style="12"/>
    <col min="517" max="517" width="27.28515625" style="12" bestFit="1" customWidth="1"/>
    <col min="518" max="519" width="9.140625" style="12"/>
    <col min="520" max="520" width="10.28515625" style="12" customWidth="1"/>
    <col min="521" max="768" width="9.140625" style="12"/>
    <col min="769" max="769" width="3" style="12" bestFit="1" customWidth="1"/>
    <col min="770" max="770" width="13.28515625" style="12" customWidth="1"/>
    <col min="771" max="771" width="10" style="12" bestFit="1" customWidth="1"/>
    <col min="772" max="772" width="9.140625" style="12"/>
    <col min="773" max="773" width="27.28515625" style="12" bestFit="1" customWidth="1"/>
    <col min="774" max="775" width="9.140625" style="12"/>
    <col min="776" max="776" width="10.28515625" style="12" customWidth="1"/>
    <col min="777" max="1024" width="9.140625" style="12"/>
    <col min="1025" max="1025" width="3" style="12" bestFit="1" customWidth="1"/>
    <col min="1026" max="1026" width="13.28515625" style="12" customWidth="1"/>
    <col min="1027" max="1027" width="10" style="12" bestFit="1" customWidth="1"/>
    <col min="1028" max="1028" width="9.140625" style="12"/>
    <col min="1029" max="1029" width="27.28515625" style="12" bestFit="1" customWidth="1"/>
    <col min="1030" max="1031" width="9.140625" style="12"/>
    <col min="1032" max="1032" width="10.28515625" style="12" customWidth="1"/>
    <col min="1033" max="1280" width="9.140625" style="12"/>
    <col min="1281" max="1281" width="3" style="12" bestFit="1" customWidth="1"/>
    <col min="1282" max="1282" width="13.28515625" style="12" customWidth="1"/>
    <col min="1283" max="1283" width="10" style="12" bestFit="1" customWidth="1"/>
    <col min="1284" max="1284" width="9.140625" style="12"/>
    <col min="1285" max="1285" width="27.28515625" style="12" bestFit="1" customWidth="1"/>
    <col min="1286" max="1287" width="9.140625" style="12"/>
    <col min="1288" max="1288" width="10.28515625" style="12" customWidth="1"/>
    <col min="1289" max="1536" width="9.140625" style="12"/>
    <col min="1537" max="1537" width="3" style="12" bestFit="1" customWidth="1"/>
    <col min="1538" max="1538" width="13.28515625" style="12" customWidth="1"/>
    <col min="1539" max="1539" width="10" style="12" bestFit="1" customWidth="1"/>
    <col min="1540" max="1540" width="9.140625" style="12"/>
    <col min="1541" max="1541" width="27.28515625" style="12" bestFit="1" customWidth="1"/>
    <col min="1542" max="1543" width="9.140625" style="12"/>
    <col min="1544" max="1544" width="10.28515625" style="12" customWidth="1"/>
    <col min="1545" max="1792" width="9.140625" style="12"/>
    <col min="1793" max="1793" width="3" style="12" bestFit="1" customWidth="1"/>
    <col min="1794" max="1794" width="13.28515625" style="12" customWidth="1"/>
    <col min="1795" max="1795" width="10" style="12" bestFit="1" customWidth="1"/>
    <col min="1796" max="1796" width="9.140625" style="12"/>
    <col min="1797" max="1797" width="27.28515625" style="12" bestFit="1" customWidth="1"/>
    <col min="1798" max="1799" width="9.140625" style="12"/>
    <col min="1800" max="1800" width="10.28515625" style="12" customWidth="1"/>
    <col min="1801" max="2048" width="9.140625" style="12"/>
    <col min="2049" max="2049" width="3" style="12" bestFit="1" customWidth="1"/>
    <col min="2050" max="2050" width="13.28515625" style="12" customWidth="1"/>
    <col min="2051" max="2051" width="10" style="12" bestFit="1" customWidth="1"/>
    <col min="2052" max="2052" width="9.140625" style="12"/>
    <col min="2053" max="2053" width="27.28515625" style="12" bestFit="1" customWidth="1"/>
    <col min="2054" max="2055" width="9.140625" style="12"/>
    <col min="2056" max="2056" width="10.28515625" style="12" customWidth="1"/>
    <col min="2057" max="2304" width="9.140625" style="12"/>
    <col min="2305" max="2305" width="3" style="12" bestFit="1" customWidth="1"/>
    <col min="2306" max="2306" width="13.28515625" style="12" customWidth="1"/>
    <col min="2307" max="2307" width="10" style="12" bestFit="1" customWidth="1"/>
    <col min="2308" max="2308" width="9.140625" style="12"/>
    <col min="2309" max="2309" width="27.28515625" style="12" bestFit="1" customWidth="1"/>
    <col min="2310" max="2311" width="9.140625" style="12"/>
    <col min="2312" max="2312" width="10.28515625" style="12" customWidth="1"/>
    <col min="2313" max="2560" width="9.140625" style="12"/>
    <col min="2561" max="2561" width="3" style="12" bestFit="1" customWidth="1"/>
    <col min="2562" max="2562" width="13.28515625" style="12" customWidth="1"/>
    <col min="2563" max="2563" width="10" style="12" bestFit="1" customWidth="1"/>
    <col min="2564" max="2564" width="9.140625" style="12"/>
    <col min="2565" max="2565" width="27.28515625" style="12" bestFit="1" customWidth="1"/>
    <col min="2566" max="2567" width="9.140625" style="12"/>
    <col min="2568" max="2568" width="10.28515625" style="12" customWidth="1"/>
    <col min="2569" max="2816" width="9.140625" style="12"/>
    <col min="2817" max="2817" width="3" style="12" bestFit="1" customWidth="1"/>
    <col min="2818" max="2818" width="13.28515625" style="12" customWidth="1"/>
    <col min="2819" max="2819" width="10" style="12" bestFit="1" customWidth="1"/>
    <col min="2820" max="2820" width="9.140625" style="12"/>
    <col min="2821" max="2821" width="27.28515625" style="12" bestFit="1" customWidth="1"/>
    <col min="2822" max="2823" width="9.140625" style="12"/>
    <col min="2824" max="2824" width="10.28515625" style="12" customWidth="1"/>
    <col min="2825" max="3072" width="9.140625" style="12"/>
    <col min="3073" max="3073" width="3" style="12" bestFit="1" customWidth="1"/>
    <col min="3074" max="3074" width="13.28515625" style="12" customWidth="1"/>
    <col min="3075" max="3075" width="10" style="12" bestFit="1" customWidth="1"/>
    <col min="3076" max="3076" width="9.140625" style="12"/>
    <col min="3077" max="3077" width="27.28515625" style="12" bestFit="1" customWidth="1"/>
    <col min="3078" max="3079" width="9.140625" style="12"/>
    <col min="3080" max="3080" width="10.28515625" style="12" customWidth="1"/>
    <col min="3081" max="3328" width="9.140625" style="12"/>
    <col min="3329" max="3329" width="3" style="12" bestFit="1" customWidth="1"/>
    <col min="3330" max="3330" width="13.28515625" style="12" customWidth="1"/>
    <col min="3331" max="3331" width="10" style="12" bestFit="1" customWidth="1"/>
    <col min="3332" max="3332" width="9.140625" style="12"/>
    <col min="3333" max="3333" width="27.28515625" style="12" bestFit="1" customWidth="1"/>
    <col min="3334" max="3335" width="9.140625" style="12"/>
    <col min="3336" max="3336" width="10.28515625" style="12" customWidth="1"/>
    <col min="3337" max="3584" width="9.140625" style="12"/>
    <col min="3585" max="3585" width="3" style="12" bestFit="1" customWidth="1"/>
    <col min="3586" max="3586" width="13.28515625" style="12" customWidth="1"/>
    <col min="3587" max="3587" width="10" style="12" bestFit="1" customWidth="1"/>
    <col min="3588" max="3588" width="9.140625" style="12"/>
    <col min="3589" max="3589" width="27.28515625" style="12" bestFit="1" customWidth="1"/>
    <col min="3590" max="3591" width="9.140625" style="12"/>
    <col min="3592" max="3592" width="10.28515625" style="12" customWidth="1"/>
    <col min="3593" max="3840" width="9.140625" style="12"/>
    <col min="3841" max="3841" width="3" style="12" bestFit="1" customWidth="1"/>
    <col min="3842" max="3842" width="13.28515625" style="12" customWidth="1"/>
    <col min="3843" max="3843" width="10" style="12" bestFit="1" customWidth="1"/>
    <col min="3844" max="3844" width="9.140625" style="12"/>
    <col min="3845" max="3845" width="27.28515625" style="12" bestFit="1" customWidth="1"/>
    <col min="3846" max="3847" width="9.140625" style="12"/>
    <col min="3848" max="3848" width="10.28515625" style="12" customWidth="1"/>
    <col min="3849" max="4096" width="9.140625" style="12"/>
    <col min="4097" max="4097" width="3" style="12" bestFit="1" customWidth="1"/>
    <col min="4098" max="4098" width="13.28515625" style="12" customWidth="1"/>
    <col min="4099" max="4099" width="10" style="12" bestFit="1" customWidth="1"/>
    <col min="4100" max="4100" width="9.140625" style="12"/>
    <col min="4101" max="4101" width="27.28515625" style="12" bestFit="1" customWidth="1"/>
    <col min="4102" max="4103" width="9.140625" style="12"/>
    <col min="4104" max="4104" width="10.28515625" style="12" customWidth="1"/>
    <col min="4105" max="4352" width="9.140625" style="12"/>
    <col min="4353" max="4353" width="3" style="12" bestFit="1" customWidth="1"/>
    <col min="4354" max="4354" width="13.28515625" style="12" customWidth="1"/>
    <col min="4355" max="4355" width="10" style="12" bestFit="1" customWidth="1"/>
    <col min="4356" max="4356" width="9.140625" style="12"/>
    <col min="4357" max="4357" width="27.28515625" style="12" bestFit="1" customWidth="1"/>
    <col min="4358" max="4359" width="9.140625" style="12"/>
    <col min="4360" max="4360" width="10.28515625" style="12" customWidth="1"/>
    <col min="4361" max="4608" width="9.140625" style="12"/>
    <col min="4609" max="4609" width="3" style="12" bestFit="1" customWidth="1"/>
    <col min="4610" max="4610" width="13.28515625" style="12" customWidth="1"/>
    <col min="4611" max="4611" width="10" style="12" bestFit="1" customWidth="1"/>
    <col min="4612" max="4612" width="9.140625" style="12"/>
    <col min="4613" max="4613" width="27.28515625" style="12" bestFit="1" customWidth="1"/>
    <col min="4614" max="4615" width="9.140625" style="12"/>
    <col min="4616" max="4616" width="10.28515625" style="12" customWidth="1"/>
    <col min="4617" max="4864" width="9.140625" style="12"/>
    <col min="4865" max="4865" width="3" style="12" bestFit="1" customWidth="1"/>
    <col min="4866" max="4866" width="13.28515625" style="12" customWidth="1"/>
    <col min="4867" max="4867" width="10" style="12" bestFit="1" customWidth="1"/>
    <col min="4868" max="4868" width="9.140625" style="12"/>
    <col min="4869" max="4869" width="27.28515625" style="12" bestFit="1" customWidth="1"/>
    <col min="4870" max="4871" width="9.140625" style="12"/>
    <col min="4872" max="4872" width="10.28515625" style="12" customWidth="1"/>
    <col min="4873" max="5120" width="9.140625" style="12"/>
    <col min="5121" max="5121" width="3" style="12" bestFit="1" customWidth="1"/>
    <col min="5122" max="5122" width="13.28515625" style="12" customWidth="1"/>
    <col min="5123" max="5123" width="10" style="12" bestFit="1" customWidth="1"/>
    <col min="5124" max="5124" width="9.140625" style="12"/>
    <col min="5125" max="5125" width="27.28515625" style="12" bestFit="1" customWidth="1"/>
    <col min="5126" max="5127" width="9.140625" style="12"/>
    <col min="5128" max="5128" width="10.28515625" style="12" customWidth="1"/>
    <col min="5129" max="5376" width="9.140625" style="12"/>
    <col min="5377" max="5377" width="3" style="12" bestFit="1" customWidth="1"/>
    <col min="5378" max="5378" width="13.28515625" style="12" customWidth="1"/>
    <col min="5379" max="5379" width="10" style="12" bestFit="1" customWidth="1"/>
    <col min="5380" max="5380" width="9.140625" style="12"/>
    <col min="5381" max="5381" width="27.28515625" style="12" bestFit="1" customWidth="1"/>
    <col min="5382" max="5383" width="9.140625" style="12"/>
    <col min="5384" max="5384" width="10.28515625" style="12" customWidth="1"/>
    <col min="5385" max="5632" width="9.140625" style="12"/>
    <col min="5633" max="5633" width="3" style="12" bestFit="1" customWidth="1"/>
    <col min="5634" max="5634" width="13.28515625" style="12" customWidth="1"/>
    <col min="5635" max="5635" width="10" style="12" bestFit="1" customWidth="1"/>
    <col min="5636" max="5636" width="9.140625" style="12"/>
    <col min="5637" max="5637" width="27.28515625" style="12" bestFit="1" customWidth="1"/>
    <col min="5638" max="5639" width="9.140625" style="12"/>
    <col min="5640" max="5640" width="10.28515625" style="12" customWidth="1"/>
    <col min="5641" max="5888" width="9.140625" style="12"/>
    <col min="5889" max="5889" width="3" style="12" bestFit="1" customWidth="1"/>
    <col min="5890" max="5890" width="13.28515625" style="12" customWidth="1"/>
    <col min="5891" max="5891" width="10" style="12" bestFit="1" customWidth="1"/>
    <col min="5892" max="5892" width="9.140625" style="12"/>
    <col min="5893" max="5893" width="27.28515625" style="12" bestFit="1" customWidth="1"/>
    <col min="5894" max="5895" width="9.140625" style="12"/>
    <col min="5896" max="5896" width="10.28515625" style="12" customWidth="1"/>
    <col min="5897" max="6144" width="9.140625" style="12"/>
    <col min="6145" max="6145" width="3" style="12" bestFit="1" customWidth="1"/>
    <col min="6146" max="6146" width="13.28515625" style="12" customWidth="1"/>
    <col min="6147" max="6147" width="10" style="12" bestFit="1" customWidth="1"/>
    <col min="6148" max="6148" width="9.140625" style="12"/>
    <col min="6149" max="6149" width="27.28515625" style="12" bestFit="1" customWidth="1"/>
    <col min="6150" max="6151" width="9.140625" style="12"/>
    <col min="6152" max="6152" width="10.28515625" style="12" customWidth="1"/>
    <col min="6153" max="6400" width="9.140625" style="12"/>
    <col min="6401" max="6401" width="3" style="12" bestFit="1" customWidth="1"/>
    <col min="6402" max="6402" width="13.28515625" style="12" customWidth="1"/>
    <col min="6403" max="6403" width="10" style="12" bestFit="1" customWidth="1"/>
    <col min="6404" max="6404" width="9.140625" style="12"/>
    <col min="6405" max="6405" width="27.28515625" style="12" bestFit="1" customWidth="1"/>
    <col min="6406" max="6407" width="9.140625" style="12"/>
    <col min="6408" max="6408" width="10.28515625" style="12" customWidth="1"/>
    <col min="6409" max="6656" width="9.140625" style="12"/>
    <col min="6657" max="6657" width="3" style="12" bestFit="1" customWidth="1"/>
    <col min="6658" max="6658" width="13.28515625" style="12" customWidth="1"/>
    <col min="6659" max="6659" width="10" style="12" bestFit="1" customWidth="1"/>
    <col min="6660" max="6660" width="9.140625" style="12"/>
    <col min="6661" max="6661" width="27.28515625" style="12" bestFit="1" customWidth="1"/>
    <col min="6662" max="6663" width="9.140625" style="12"/>
    <col min="6664" max="6664" width="10.28515625" style="12" customWidth="1"/>
    <col min="6665" max="6912" width="9.140625" style="12"/>
    <col min="6913" max="6913" width="3" style="12" bestFit="1" customWidth="1"/>
    <col min="6914" max="6914" width="13.28515625" style="12" customWidth="1"/>
    <col min="6915" max="6915" width="10" style="12" bestFit="1" customWidth="1"/>
    <col min="6916" max="6916" width="9.140625" style="12"/>
    <col min="6917" max="6917" width="27.28515625" style="12" bestFit="1" customWidth="1"/>
    <col min="6918" max="6919" width="9.140625" style="12"/>
    <col min="6920" max="6920" width="10.28515625" style="12" customWidth="1"/>
    <col min="6921" max="7168" width="9.140625" style="12"/>
    <col min="7169" max="7169" width="3" style="12" bestFit="1" customWidth="1"/>
    <col min="7170" max="7170" width="13.28515625" style="12" customWidth="1"/>
    <col min="7171" max="7171" width="10" style="12" bestFit="1" customWidth="1"/>
    <col min="7172" max="7172" width="9.140625" style="12"/>
    <col min="7173" max="7173" width="27.28515625" style="12" bestFit="1" customWidth="1"/>
    <col min="7174" max="7175" width="9.140625" style="12"/>
    <col min="7176" max="7176" width="10.28515625" style="12" customWidth="1"/>
    <col min="7177" max="7424" width="9.140625" style="12"/>
    <col min="7425" max="7425" width="3" style="12" bestFit="1" customWidth="1"/>
    <col min="7426" max="7426" width="13.28515625" style="12" customWidth="1"/>
    <col min="7427" max="7427" width="10" style="12" bestFit="1" customWidth="1"/>
    <col min="7428" max="7428" width="9.140625" style="12"/>
    <col min="7429" max="7429" width="27.28515625" style="12" bestFit="1" customWidth="1"/>
    <col min="7430" max="7431" width="9.140625" style="12"/>
    <col min="7432" max="7432" width="10.28515625" style="12" customWidth="1"/>
    <col min="7433" max="7680" width="9.140625" style="12"/>
    <col min="7681" max="7681" width="3" style="12" bestFit="1" customWidth="1"/>
    <col min="7682" max="7682" width="13.28515625" style="12" customWidth="1"/>
    <col min="7683" max="7683" width="10" style="12" bestFit="1" customWidth="1"/>
    <col min="7684" max="7684" width="9.140625" style="12"/>
    <col min="7685" max="7685" width="27.28515625" style="12" bestFit="1" customWidth="1"/>
    <col min="7686" max="7687" width="9.140625" style="12"/>
    <col min="7688" max="7688" width="10.28515625" style="12" customWidth="1"/>
    <col min="7689" max="7936" width="9.140625" style="12"/>
    <col min="7937" max="7937" width="3" style="12" bestFit="1" customWidth="1"/>
    <col min="7938" max="7938" width="13.28515625" style="12" customWidth="1"/>
    <col min="7939" max="7939" width="10" style="12" bestFit="1" customWidth="1"/>
    <col min="7940" max="7940" width="9.140625" style="12"/>
    <col min="7941" max="7941" width="27.28515625" style="12" bestFit="1" customWidth="1"/>
    <col min="7942" max="7943" width="9.140625" style="12"/>
    <col min="7944" max="7944" width="10.28515625" style="12" customWidth="1"/>
    <col min="7945" max="8192" width="9.140625" style="12"/>
    <col min="8193" max="8193" width="3" style="12" bestFit="1" customWidth="1"/>
    <col min="8194" max="8194" width="13.28515625" style="12" customWidth="1"/>
    <col min="8195" max="8195" width="10" style="12" bestFit="1" customWidth="1"/>
    <col min="8196" max="8196" width="9.140625" style="12"/>
    <col min="8197" max="8197" width="27.28515625" style="12" bestFit="1" customWidth="1"/>
    <col min="8198" max="8199" width="9.140625" style="12"/>
    <col min="8200" max="8200" width="10.28515625" style="12" customWidth="1"/>
    <col min="8201" max="8448" width="9.140625" style="12"/>
    <col min="8449" max="8449" width="3" style="12" bestFit="1" customWidth="1"/>
    <col min="8450" max="8450" width="13.28515625" style="12" customWidth="1"/>
    <col min="8451" max="8451" width="10" style="12" bestFit="1" customWidth="1"/>
    <col min="8452" max="8452" width="9.140625" style="12"/>
    <col min="8453" max="8453" width="27.28515625" style="12" bestFit="1" customWidth="1"/>
    <col min="8454" max="8455" width="9.140625" style="12"/>
    <col min="8456" max="8456" width="10.28515625" style="12" customWidth="1"/>
    <col min="8457" max="8704" width="9.140625" style="12"/>
    <col min="8705" max="8705" width="3" style="12" bestFit="1" customWidth="1"/>
    <col min="8706" max="8706" width="13.28515625" style="12" customWidth="1"/>
    <col min="8707" max="8707" width="10" style="12" bestFit="1" customWidth="1"/>
    <col min="8708" max="8708" width="9.140625" style="12"/>
    <col min="8709" max="8709" width="27.28515625" style="12" bestFit="1" customWidth="1"/>
    <col min="8710" max="8711" width="9.140625" style="12"/>
    <col min="8712" max="8712" width="10.28515625" style="12" customWidth="1"/>
    <col min="8713" max="8960" width="9.140625" style="12"/>
    <col min="8961" max="8961" width="3" style="12" bestFit="1" customWidth="1"/>
    <col min="8962" max="8962" width="13.28515625" style="12" customWidth="1"/>
    <col min="8963" max="8963" width="10" style="12" bestFit="1" customWidth="1"/>
    <col min="8964" max="8964" width="9.140625" style="12"/>
    <col min="8965" max="8965" width="27.28515625" style="12" bestFit="1" customWidth="1"/>
    <col min="8966" max="8967" width="9.140625" style="12"/>
    <col min="8968" max="8968" width="10.28515625" style="12" customWidth="1"/>
    <col min="8969" max="9216" width="9.140625" style="12"/>
    <col min="9217" max="9217" width="3" style="12" bestFit="1" customWidth="1"/>
    <col min="9218" max="9218" width="13.28515625" style="12" customWidth="1"/>
    <col min="9219" max="9219" width="10" style="12" bestFit="1" customWidth="1"/>
    <col min="9220" max="9220" width="9.140625" style="12"/>
    <col min="9221" max="9221" width="27.28515625" style="12" bestFit="1" customWidth="1"/>
    <col min="9222" max="9223" width="9.140625" style="12"/>
    <col min="9224" max="9224" width="10.28515625" style="12" customWidth="1"/>
    <col min="9225" max="9472" width="9.140625" style="12"/>
    <col min="9473" max="9473" width="3" style="12" bestFit="1" customWidth="1"/>
    <col min="9474" max="9474" width="13.28515625" style="12" customWidth="1"/>
    <col min="9475" max="9475" width="10" style="12" bestFit="1" customWidth="1"/>
    <col min="9476" max="9476" width="9.140625" style="12"/>
    <col min="9477" max="9477" width="27.28515625" style="12" bestFit="1" customWidth="1"/>
    <col min="9478" max="9479" width="9.140625" style="12"/>
    <col min="9480" max="9480" width="10.28515625" style="12" customWidth="1"/>
    <col min="9481" max="9728" width="9.140625" style="12"/>
    <col min="9729" max="9729" width="3" style="12" bestFit="1" customWidth="1"/>
    <col min="9730" max="9730" width="13.28515625" style="12" customWidth="1"/>
    <col min="9731" max="9731" width="10" style="12" bestFit="1" customWidth="1"/>
    <col min="9732" max="9732" width="9.140625" style="12"/>
    <col min="9733" max="9733" width="27.28515625" style="12" bestFit="1" customWidth="1"/>
    <col min="9734" max="9735" width="9.140625" style="12"/>
    <col min="9736" max="9736" width="10.28515625" style="12" customWidth="1"/>
    <col min="9737" max="9984" width="9.140625" style="12"/>
    <col min="9985" max="9985" width="3" style="12" bestFit="1" customWidth="1"/>
    <col min="9986" max="9986" width="13.28515625" style="12" customWidth="1"/>
    <col min="9987" max="9987" width="10" style="12" bestFit="1" customWidth="1"/>
    <col min="9988" max="9988" width="9.140625" style="12"/>
    <col min="9989" max="9989" width="27.28515625" style="12" bestFit="1" customWidth="1"/>
    <col min="9990" max="9991" width="9.140625" style="12"/>
    <col min="9992" max="9992" width="10.28515625" style="12" customWidth="1"/>
    <col min="9993" max="10240" width="9.140625" style="12"/>
    <col min="10241" max="10241" width="3" style="12" bestFit="1" customWidth="1"/>
    <col min="10242" max="10242" width="13.28515625" style="12" customWidth="1"/>
    <col min="10243" max="10243" width="10" style="12" bestFit="1" customWidth="1"/>
    <col min="10244" max="10244" width="9.140625" style="12"/>
    <col min="10245" max="10245" width="27.28515625" style="12" bestFit="1" customWidth="1"/>
    <col min="10246" max="10247" width="9.140625" style="12"/>
    <col min="10248" max="10248" width="10.28515625" style="12" customWidth="1"/>
    <col min="10249" max="10496" width="9.140625" style="12"/>
    <col min="10497" max="10497" width="3" style="12" bestFit="1" customWidth="1"/>
    <col min="10498" max="10498" width="13.28515625" style="12" customWidth="1"/>
    <col min="10499" max="10499" width="10" style="12" bestFit="1" customWidth="1"/>
    <col min="10500" max="10500" width="9.140625" style="12"/>
    <col min="10501" max="10501" width="27.28515625" style="12" bestFit="1" customWidth="1"/>
    <col min="10502" max="10503" width="9.140625" style="12"/>
    <col min="10504" max="10504" width="10.28515625" style="12" customWidth="1"/>
    <col min="10505" max="10752" width="9.140625" style="12"/>
    <col min="10753" max="10753" width="3" style="12" bestFit="1" customWidth="1"/>
    <col min="10754" max="10754" width="13.28515625" style="12" customWidth="1"/>
    <col min="10755" max="10755" width="10" style="12" bestFit="1" customWidth="1"/>
    <col min="10756" max="10756" width="9.140625" style="12"/>
    <col min="10757" max="10757" width="27.28515625" style="12" bestFit="1" customWidth="1"/>
    <col min="10758" max="10759" width="9.140625" style="12"/>
    <col min="10760" max="10760" width="10.28515625" style="12" customWidth="1"/>
    <col min="10761" max="11008" width="9.140625" style="12"/>
    <col min="11009" max="11009" width="3" style="12" bestFit="1" customWidth="1"/>
    <col min="11010" max="11010" width="13.28515625" style="12" customWidth="1"/>
    <col min="11011" max="11011" width="10" style="12" bestFit="1" customWidth="1"/>
    <col min="11012" max="11012" width="9.140625" style="12"/>
    <col min="11013" max="11013" width="27.28515625" style="12" bestFit="1" customWidth="1"/>
    <col min="11014" max="11015" width="9.140625" style="12"/>
    <col min="11016" max="11016" width="10.28515625" style="12" customWidth="1"/>
    <col min="11017" max="11264" width="9.140625" style="12"/>
    <col min="11265" max="11265" width="3" style="12" bestFit="1" customWidth="1"/>
    <col min="11266" max="11266" width="13.28515625" style="12" customWidth="1"/>
    <col min="11267" max="11267" width="10" style="12" bestFit="1" customWidth="1"/>
    <col min="11268" max="11268" width="9.140625" style="12"/>
    <col min="11269" max="11269" width="27.28515625" style="12" bestFit="1" customWidth="1"/>
    <col min="11270" max="11271" width="9.140625" style="12"/>
    <col min="11272" max="11272" width="10.28515625" style="12" customWidth="1"/>
    <col min="11273" max="11520" width="9.140625" style="12"/>
    <col min="11521" max="11521" width="3" style="12" bestFit="1" customWidth="1"/>
    <col min="11522" max="11522" width="13.28515625" style="12" customWidth="1"/>
    <col min="11523" max="11523" width="10" style="12" bestFit="1" customWidth="1"/>
    <col min="11524" max="11524" width="9.140625" style="12"/>
    <col min="11525" max="11525" width="27.28515625" style="12" bestFit="1" customWidth="1"/>
    <col min="11526" max="11527" width="9.140625" style="12"/>
    <col min="11528" max="11528" width="10.28515625" style="12" customWidth="1"/>
    <col min="11529" max="11776" width="9.140625" style="12"/>
    <col min="11777" max="11777" width="3" style="12" bestFit="1" customWidth="1"/>
    <col min="11778" max="11778" width="13.28515625" style="12" customWidth="1"/>
    <col min="11779" max="11779" width="10" style="12" bestFit="1" customWidth="1"/>
    <col min="11780" max="11780" width="9.140625" style="12"/>
    <col min="11781" max="11781" width="27.28515625" style="12" bestFit="1" customWidth="1"/>
    <col min="11782" max="11783" width="9.140625" style="12"/>
    <col min="11784" max="11784" width="10.28515625" style="12" customWidth="1"/>
    <col min="11785" max="12032" width="9.140625" style="12"/>
    <col min="12033" max="12033" width="3" style="12" bestFit="1" customWidth="1"/>
    <col min="12034" max="12034" width="13.28515625" style="12" customWidth="1"/>
    <col min="12035" max="12035" width="10" style="12" bestFit="1" customWidth="1"/>
    <col min="12036" max="12036" width="9.140625" style="12"/>
    <col min="12037" max="12037" width="27.28515625" style="12" bestFit="1" customWidth="1"/>
    <col min="12038" max="12039" width="9.140625" style="12"/>
    <col min="12040" max="12040" width="10.28515625" style="12" customWidth="1"/>
    <col min="12041" max="12288" width="9.140625" style="12"/>
    <col min="12289" max="12289" width="3" style="12" bestFit="1" customWidth="1"/>
    <col min="12290" max="12290" width="13.28515625" style="12" customWidth="1"/>
    <col min="12291" max="12291" width="10" style="12" bestFit="1" customWidth="1"/>
    <col min="12292" max="12292" width="9.140625" style="12"/>
    <col min="12293" max="12293" width="27.28515625" style="12" bestFit="1" customWidth="1"/>
    <col min="12294" max="12295" width="9.140625" style="12"/>
    <col min="12296" max="12296" width="10.28515625" style="12" customWidth="1"/>
    <col min="12297" max="12544" width="9.140625" style="12"/>
    <col min="12545" max="12545" width="3" style="12" bestFit="1" customWidth="1"/>
    <col min="12546" max="12546" width="13.28515625" style="12" customWidth="1"/>
    <col min="12547" max="12547" width="10" style="12" bestFit="1" customWidth="1"/>
    <col min="12548" max="12548" width="9.140625" style="12"/>
    <col min="12549" max="12549" width="27.28515625" style="12" bestFit="1" customWidth="1"/>
    <col min="12550" max="12551" width="9.140625" style="12"/>
    <col min="12552" max="12552" width="10.28515625" style="12" customWidth="1"/>
    <col min="12553" max="12800" width="9.140625" style="12"/>
    <col min="12801" max="12801" width="3" style="12" bestFit="1" customWidth="1"/>
    <col min="12802" max="12802" width="13.28515625" style="12" customWidth="1"/>
    <col min="12803" max="12803" width="10" style="12" bestFit="1" customWidth="1"/>
    <col min="12804" max="12804" width="9.140625" style="12"/>
    <col min="12805" max="12805" width="27.28515625" style="12" bestFit="1" customWidth="1"/>
    <col min="12806" max="12807" width="9.140625" style="12"/>
    <col min="12808" max="12808" width="10.28515625" style="12" customWidth="1"/>
    <col min="12809" max="13056" width="9.140625" style="12"/>
    <col min="13057" max="13057" width="3" style="12" bestFit="1" customWidth="1"/>
    <col min="13058" max="13058" width="13.28515625" style="12" customWidth="1"/>
    <col min="13059" max="13059" width="10" style="12" bestFit="1" customWidth="1"/>
    <col min="13060" max="13060" width="9.140625" style="12"/>
    <col min="13061" max="13061" width="27.28515625" style="12" bestFit="1" customWidth="1"/>
    <col min="13062" max="13063" width="9.140625" style="12"/>
    <col min="13064" max="13064" width="10.28515625" style="12" customWidth="1"/>
    <col min="13065" max="13312" width="9.140625" style="12"/>
    <col min="13313" max="13313" width="3" style="12" bestFit="1" customWidth="1"/>
    <col min="13314" max="13314" width="13.28515625" style="12" customWidth="1"/>
    <col min="13315" max="13315" width="10" style="12" bestFit="1" customWidth="1"/>
    <col min="13316" max="13316" width="9.140625" style="12"/>
    <col min="13317" max="13317" width="27.28515625" style="12" bestFit="1" customWidth="1"/>
    <col min="13318" max="13319" width="9.140625" style="12"/>
    <col min="13320" max="13320" width="10.28515625" style="12" customWidth="1"/>
    <col min="13321" max="13568" width="9.140625" style="12"/>
    <col min="13569" max="13569" width="3" style="12" bestFit="1" customWidth="1"/>
    <col min="13570" max="13570" width="13.28515625" style="12" customWidth="1"/>
    <col min="13571" max="13571" width="10" style="12" bestFit="1" customWidth="1"/>
    <col min="13572" max="13572" width="9.140625" style="12"/>
    <col min="13573" max="13573" width="27.28515625" style="12" bestFit="1" customWidth="1"/>
    <col min="13574" max="13575" width="9.140625" style="12"/>
    <col min="13576" max="13576" width="10.28515625" style="12" customWidth="1"/>
    <col min="13577" max="13824" width="9.140625" style="12"/>
    <col min="13825" max="13825" width="3" style="12" bestFit="1" customWidth="1"/>
    <col min="13826" max="13826" width="13.28515625" style="12" customWidth="1"/>
    <col min="13827" max="13827" width="10" style="12" bestFit="1" customWidth="1"/>
    <col min="13828" max="13828" width="9.140625" style="12"/>
    <col min="13829" max="13829" width="27.28515625" style="12" bestFit="1" customWidth="1"/>
    <col min="13830" max="13831" width="9.140625" style="12"/>
    <col min="13832" max="13832" width="10.28515625" style="12" customWidth="1"/>
    <col min="13833" max="14080" width="9.140625" style="12"/>
    <col min="14081" max="14081" width="3" style="12" bestFit="1" customWidth="1"/>
    <col min="14082" max="14082" width="13.28515625" style="12" customWidth="1"/>
    <col min="14083" max="14083" width="10" style="12" bestFit="1" customWidth="1"/>
    <col min="14084" max="14084" width="9.140625" style="12"/>
    <col min="14085" max="14085" width="27.28515625" style="12" bestFit="1" customWidth="1"/>
    <col min="14086" max="14087" width="9.140625" style="12"/>
    <col min="14088" max="14088" width="10.28515625" style="12" customWidth="1"/>
    <col min="14089" max="14336" width="9.140625" style="12"/>
    <col min="14337" max="14337" width="3" style="12" bestFit="1" customWidth="1"/>
    <col min="14338" max="14338" width="13.28515625" style="12" customWidth="1"/>
    <col min="14339" max="14339" width="10" style="12" bestFit="1" customWidth="1"/>
    <col min="14340" max="14340" width="9.140625" style="12"/>
    <col min="14341" max="14341" width="27.28515625" style="12" bestFit="1" customWidth="1"/>
    <col min="14342" max="14343" width="9.140625" style="12"/>
    <col min="14344" max="14344" width="10.28515625" style="12" customWidth="1"/>
    <col min="14345" max="14592" width="9.140625" style="12"/>
    <col min="14593" max="14593" width="3" style="12" bestFit="1" customWidth="1"/>
    <col min="14594" max="14594" width="13.28515625" style="12" customWidth="1"/>
    <col min="14595" max="14595" width="10" style="12" bestFit="1" customWidth="1"/>
    <col min="14596" max="14596" width="9.140625" style="12"/>
    <col min="14597" max="14597" width="27.28515625" style="12" bestFit="1" customWidth="1"/>
    <col min="14598" max="14599" width="9.140625" style="12"/>
    <col min="14600" max="14600" width="10.28515625" style="12" customWidth="1"/>
    <col min="14601" max="14848" width="9.140625" style="12"/>
    <col min="14849" max="14849" width="3" style="12" bestFit="1" customWidth="1"/>
    <col min="14850" max="14850" width="13.28515625" style="12" customWidth="1"/>
    <col min="14851" max="14851" width="10" style="12" bestFit="1" customWidth="1"/>
    <col min="14852" max="14852" width="9.140625" style="12"/>
    <col min="14853" max="14853" width="27.28515625" style="12" bestFit="1" customWidth="1"/>
    <col min="14854" max="14855" width="9.140625" style="12"/>
    <col min="14856" max="14856" width="10.28515625" style="12" customWidth="1"/>
    <col min="14857" max="15104" width="9.140625" style="12"/>
    <col min="15105" max="15105" width="3" style="12" bestFit="1" customWidth="1"/>
    <col min="15106" max="15106" width="13.28515625" style="12" customWidth="1"/>
    <col min="15107" max="15107" width="10" style="12" bestFit="1" customWidth="1"/>
    <col min="15108" max="15108" width="9.140625" style="12"/>
    <col min="15109" max="15109" width="27.28515625" style="12" bestFit="1" customWidth="1"/>
    <col min="15110" max="15111" width="9.140625" style="12"/>
    <col min="15112" max="15112" width="10.28515625" style="12" customWidth="1"/>
    <col min="15113" max="15360" width="9.140625" style="12"/>
    <col min="15361" max="15361" width="3" style="12" bestFit="1" customWidth="1"/>
    <col min="15362" max="15362" width="13.28515625" style="12" customWidth="1"/>
    <col min="15363" max="15363" width="10" style="12" bestFit="1" customWidth="1"/>
    <col min="15364" max="15364" width="9.140625" style="12"/>
    <col min="15365" max="15365" width="27.28515625" style="12" bestFit="1" customWidth="1"/>
    <col min="15366" max="15367" width="9.140625" style="12"/>
    <col min="15368" max="15368" width="10.28515625" style="12" customWidth="1"/>
    <col min="15369" max="15616" width="9.140625" style="12"/>
    <col min="15617" max="15617" width="3" style="12" bestFit="1" customWidth="1"/>
    <col min="15618" max="15618" width="13.28515625" style="12" customWidth="1"/>
    <col min="15619" max="15619" width="10" style="12" bestFit="1" customWidth="1"/>
    <col min="15620" max="15620" width="9.140625" style="12"/>
    <col min="15621" max="15621" width="27.28515625" style="12" bestFit="1" customWidth="1"/>
    <col min="15622" max="15623" width="9.140625" style="12"/>
    <col min="15624" max="15624" width="10.28515625" style="12" customWidth="1"/>
    <col min="15625" max="15872" width="9.140625" style="12"/>
    <col min="15873" max="15873" width="3" style="12" bestFit="1" customWidth="1"/>
    <col min="15874" max="15874" width="13.28515625" style="12" customWidth="1"/>
    <col min="15875" max="15875" width="10" style="12" bestFit="1" customWidth="1"/>
    <col min="15876" max="15876" width="9.140625" style="12"/>
    <col min="15877" max="15877" width="27.28515625" style="12" bestFit="1" customWidth="1"/>
    <col min="15878" max="15879" width="9.140625" style="12"/>
    <col min="15880" max="15880" width="10.28515625" style="12" customWidth="1"/>
    <col min="15881" max="16128" width="9.140625" style="12"/>
    <col min="16129" max="16129" width="3" style="12" bestFit="1" customWidth="1"/>
    <col min="16130" max="16130" width="13.28515625" style="12" customWidth="1"/>
    <col min="16131" max="16131" width="10" style="12" bestFit="1" customWidth="1"/>
    <col min="16132" max="16132" width="9.140625" style="12"/>
    <col min="16133" max="16133" width="27.28515625" style="12" bestFit="1" customWidth="1"/>
    <col min="16134" max="16135" width="9.140625" style="12"/>
    <col min="16136" max="16136" width="10.28515625" style="12" customWidth="1"/>
    <col min="16137" max="16384" width="9.140625" style="12"/>
  </cols>
  <sheetData>
    <row r="1" spans="1:12" ht="59.25" customHeight="1">
      <c r="A1" s="214" t="str">
        <f>"Běh Vírem "&amp;'Prezenční listina'!O2</f>
        <v>Běh Vírem 2015</v>
      </c>
      <c r="B1" s="215"/>
      <c r="C1" s="215"/>
      <c r="D1" s="215"/>
      <c r="E1" s="215"/>
      <c r="F1" s="215"/>
      <c r="G1" s="215"/>
      <c r="H1" s="216"/>
    </row>
    <row r="2" spans="1:12" ht="20.25" customHeight="1" thickBot="1">
      <c r="A2" s="217" t="str">
        <f>'Prezenční listina'!O2-1966&amp;".ročník"</f>
        <v>49.ročník</v>
      </c>
      <c r="B2" s="218"/>
      <c r="C2" s="218"/>
      <c r="D2" s="218"/>
      <c r="E2" s="218"/>
      <c r="F2" s="218"/>
      <c r="G2" s="218"/>
      <c r="H2" s="219"/>
    </row>
    <row r="3" spans="1:12" ht="26.25" thickBot="1">
      <c r="A3" s="13"/>
      <c r="B3" s="2" t="s">
        <v>6</v>
      </c>
      <c r="C3" s="2" t="s">
        <v>0</v>
      </c>
      <c r="D3" s="2" t="s">
        <v>1</v>
      </c>
      <c r="E3" s="2" t="s">
        <v>4</v>
      </c>
      <c r="F3" s="14" t="s">
        <v>7</v>
      </c>
      <c r="G3" s="2" t="s">
        <v>8</v>
      </c>
      <c r="H3" s="11" t="s">
        <v>2</v>
      </c>
    </row>
    <row r="4" spans="1:12" ht="18.75" customHeight="1" thickBot="1">
      <c r="A4" s="91">
        <v>1</v>
      </c>
      <c r="B4" s="92" t="s">
        <v>185</v>
      </c>
      <c r="C4" s="92" t="s">
        <v>186</v>
      </c>
      <c r="D4" s="93">
        <v>2001</v>
      </c>
      <c r="E4" s="94" t="s">
        <v>187</v>
      </c>
      <c r="F4" s="95">
        <v>65</v>
      </c>
      <c r="G4" s="96">
        <v>9.6874999999999999E-3</v>
      </c>
      <c r="H4" s="89" t="str">
        <f t="shared" ref="H4:H26" si="0">IF(LEN(B4)=0," ",IF(MID(B4,LEN(B4),1)="á","Ž","M"))</f>
        <v>Ž</v>
      </c>
    </row>
    <row r="5" spans="1:12" ht="18.75" customHeight="1" thickBot="1">
      <c r="A5" s="91">
        <v>2</v>
      </c>
      <c r="B5" s="92" t="s">
        <v>262</v>
      </c>
      <c r="C5" s="92" t="s">
        <v>263</v>
      </c>
      <c r="D5" s="93">
        <v>1999</v>
      </c>
      <c r="E5" s="94" t="s">
        <v>57</v>
      </c>
      <c r="F5" s="95">
        <v>95</v>
      </c>
      <c r="G5" s="96">
        <v>1.5682870370370371E-2</v>
      </c>
      <c r="H5" s="89" t="str">
        <f t="shared" si="0"/>
        <v>Ž</v>
      </c>
    </row>
    <row r="6" spans="1:12" ht="18.75" customHeight="1" thickBot="1">
      <c r="A6" s="91">
        <v>3</v>
      </c>
      <c r="B6" s="92" t="s">
        <v>251</v>
      </c>
      <c r="C6" s="92" t="s">
        <v>252</v>
      </c>
      <c r="D6" s="93">
        <v>1998</v>
      </c>
      <c r="E6" s="94" t="s">
        <v>57</v>
      </c>
      <c r="F6" s="95">
        <v>75</v>
      </c>
      <c r="G6" s="96">
        <v>1.741898148148148E-2</v>
      </c>
      <c r="H6" s="89" t="str">
        <f t="shared" si="0"/>
        <v>Ž</v>
      </c>
    </row>
    <row r="7" spans="1:12" ht="18.75" customHeight="1" thickBot="1">
      <c r="A7" s="91">
        <v>1</v>
      </c>
      <c r="B7" s="92" t="s">
        <v>183</v>
      </c>
      <c r="C7" s="92" t="s">
        <v>77</v>
      </c>
      <c r="D7" s="93">
        <v>2000</v>
      </c>
      <c r="E7" s="94" t="s">
        <v>178</v>
      </c>
      <c r="F7" s="95">
        <v>82</v>
      </c>
      <c r="G7" s="96">
        <v>8.2986111111111108E-3</v>
      </c>
      <c r="H7" s="89" t="str">
        <f t="shared" si="0"/>
        <v>M</v>
      </c>
    </row>
    <row r="8" spans="1:12" ht="18.75" customHeight="1" thickBot="1">
      <c r="A8" s="91">
        <v>2</v>
      </c>
      <c r="B8" s="92" t="s">
        <v>258</v>
      </c>
      <c r="C8" s="92" t="s">
        <v>77</v>
      </c>
      <c r="D8" s="93">
        <v>2000</v>
      </c>
      <c r="E8" s="94" t="s">
        <v>259</v>
      </c>
      <c r="F8" s="95">
        <v>92</v>
      </c>
      <c r="G8" s="96">
        <v>8.3912037037037045E-3</v>
      </c>
      <c r="H8" s="89" t="str">
        <f t="shared" si="0"/>
        <v>M</v>
      </c>
    </row>
    <row r="9" spans="1:12" ht="18.75" customHeight="1" thickBot="1">
      <c r="A9" s="91">
        <v>3</v>
      </c>
      <c r="B9" s="92" t="s">
        <v>184</v>
      </c>
      <c r="C9" s="92" t="s">
        <v>56</v>
      </c>
      <c r="D9" s="93">
        <v>2002</v>
      </c>
      <c r="E9" s="94" t="s">
        <v>178</v>
      </c>
      <c r="F9" s="95">
        <v>90</v>
      </c>
      <c r="G9" s="96">
        <v>8.5069444444444437E-3</v>
      </c>
      <c r="H9" s="89" t="str">
        <f t="shared" si="0"/>
        <v>M</v>
      </c>
    </row>
    <row r="10" spans="1:12" ht="18.75" customHeight="1" thickBot="1">
      <c r="A10" s="91">
        <v>4</v>
      </c>
      <c r="B10" s="92" t="s">
        <v>181</v>
      </c>
      <c r="C10" s="92" t="s">
        <v>182</v>
      </c>
      <c r="D10" s="93">
        <v>1997</v>
      </c>
      <c r="E10" s="94" t="s">
        <v>104</v>
      </c>
      <c r="F10" s="95">
        <v>64</v>
      </c>
      <c r="G10" s="96">
        <v>9.2708333333333341E-3</v>
      </c>
      <c r="H10" s="89" t="str">
        <f t="shared" si="0"/>
        <v>M</v>
      </c>
    </row>
    <row r="11" spans="1:12" ht="18.75" customHeight="1" thickBot="1">
      <c r="A11" s="91">
        <v>5</v>
      </c>
      <c r="B11" s="92" t="s">
        <v>179</v>
      </c>
      <c r="C11" s="92" t="s">
        <v>180</v>
      </c>
      <c r="D11" s="93">
        <v>1998</v>
      </c>
      <c r="E11" s="94" t="s">
        <v>104</v>
      </c>
      <c r="F11" s="95">
        <v>70</v>
      </c>
      <c r="G11" s="96">
        <v>9.432870370370371E-3</v>
      </c>
      <c r="H11" s="89" t="str">
        <f t="shared" si="0"/>
        <v>M</v>
      </c>
      <c r="L11" s="12" t="s">
        <v>33</v>
      </c>
    </row>
    <row r="12" spans="1:12" ht="18.75" customHeight="1" thickBot="1">
      <c r="A12" s="91">
        <v>6</v>
      </c>
      <c r="B12" s="92" t="s">
        <v>265</v>
      </c>
      <c r="C12" s="92" t="s">
        <v>266</v>
      </c>
      <c r="D12" s="93">
        <v>2004</v>
      </c>
      <c r="E12" s="94" t="s">
        <v>267</v>
      </c>
      <c r="F12" s="95">
        <v>76</v>
      </c>
      <c r="G12" s="96">
        <v>9.6990740740740735E-3</v>
      </c>
      <c r="H12" s="89" t="str">
        <f t="shared" si="0"/>
        <v>M</v>
      </c>
    </row>
    <row r="13" spans="1:12" ht="18.75" customHeight="1" thickBot="1">
      <c r="A13" s="91">
        <v>7</v>
      </c>
      <c r="B13" s="92" t="s">
        <v>261</v>
      </c>
      <c r="C13" s="92" t="s">
        <v>51</v>
      </c>
      <c r="D13" s="93">
        <v>2000</v>
      </c>
      <c r="E13" s="94" t="s">
        <v>57</v>
      </c>
      <c r="F13" s="95">
        <v>89</v>
      </c>
      <c r="G13" s="96">
        <v>9.9305555555555553E-3</v>
      </c>
      <c r="H13" s="89" t="str">
        <f t="shared" si="0"/>
        <v>M</v>
      </c>
    </row>
    <row r="14" spans="1:12" ht="18.75" customHeight="1" thickBot="1">
      <c r="A14" s="91">
        <v>8</v>
      </c>
      <c r="B14" s="92" t="s">
        <v>264</v>
      </c>
      <c r="C14" s="92" t="s">
        <v>77</v>
      </c>
      <c r="D14" s="93">
        <v>2003</v>
      </c>
      <c r="E14" s="94" t="s">
        <v>57</v>
      </c>
      <c r="F14" s="95">
        <v>63</v>
      </c>
      <c r="G14" s="96">
        <v>0.01</v>
      </c>
      <c r="H14" s="89" t="str">
        <f t="shared" si="0"/>
        <v>M</v>
      </c>
    </row>
    <row r="15" spans="1:12" ht="18.75" customHeight="1" thickBot="1">
      <c r="A15" s="91">
        <v>9</v>
      </c>
      <c r="B15" s="92" t="s">
        <v>79</v>
      </c>
      <c r="C15" s="92" t="s">
        <v>195</v>
      </c>
      <c r="D15" s="93">
        <v>2003</v>
      </c>
      <c r="E15" s="94" t="s">
        <v>196</v>
      </c>
      <c r="F15" s="95">
        <v>72</v>
      </c>
      <c r="G15" s="96">
        <v>1.0023148148148147E-2</v>
      </c>
      <c r="H15" s="89" t="str">
        <f t="shared" si="0"/>
        <v>M</v>
      </c>
    </row>
    <row r="16" spans="1:12" ht="18.75" customHeight="1">
      <c r="A16" s="91">
        <v>10</v>
      </c>
      <c r="B16" s="92" t="s">
        <v>265</v>
      </c>
      <c r="C16" s="92" t="s">
        <v>268</v>
      </c>
      <c r="D16" s="93">
        <v>2006</v>
      </c>
      <c r="E16" s="94" t="s">
        <v>267</v>
      </c>
      <c r="F16" s="95">
        <v>93</v>
      </c>
      <c r="G16" s="96">
        <v>1.1342592592592592E-2</v>
      </c>
      <c r="H16" s="89" t="str">
        <f t="shared" si="0"/>
        <v>M</v>
      </c>
    </row>
    <row r="17" spans="1:12">
      <c r="A17" s="97"/>
      <c r="B17" s="98"/>
      <c r="C17" s="98"/>
      <c r="D17" s="99"/>
      <c r="E17" s="100"/>
      <c r="F17" s="100"/>
      <c r="G17" s="101"/>
      <c r="H17" s="83" t="str">
        <f t="shared" si="0"/>
        <v xml:space="preserve"> </v>
      </c>
      <c r="L17" s="84"/>
    </row>
    <row r="18" spans="1:12">
      <c r="A18" s="97"/>
      <c r="B18" s="98"/>
      <c r="C18" s="98"/>
      <c r="D18" s="99"/>
      <c r="E18" s="100"/>
      <c r="F18" s="100"/>
      <c r="G18" s="101"/>
      <c r="H18" s="83" t="str">
        <f t="shared" si="0"/>
        <v xml:space="preserve"> </v>
      </c>
      <c r="L18" s="84"/>
    </row>
    <row r="19" spans="1:12">
      <c r="A19" s="102"/>
      <c r="B19" s="103"/>
      <c r="C19" s="103"/>
      <c r="D19" s="104"/>
      <c r="E19" s="105"/>
      <c r="F19" s="105"/>
      <c r="G19" s="106"/>
      <c r="H19" s="83" t="str">
        <f t="shared" si="0"/>
        <v xml:space="preserve"> </v>
      </c>
    </row>
    <row r="20" spans="1:12">
      <c r="A20" s="102"/>
      <c r="B20" s="103"/>
      <c r="C20" s="103"/>
      <c r="D20" s="104"/>
      <c r="E20" s="105"/>
      <c r="F20" s="105"/>
      <c r="G20" s="106"/>
      <c r="H20" s="83" t="str">
        <f t="shared" si="0"/>
        <v xml:space="preserve"> </v>
      </c>
    </row>
    <row r="21" spans="1:12">
      <c r="A21" s="102"/>
      <c r="B21" s="103"/>
      <c r="C21" s="103"/>
      <c r="D21" s="104"/>
      <c r="E21" s="105"/>
      <c r="F21" s="105"/>
      <c r="G21" s="106"/>
      <c r="H21" s="83" t="str">
        <f t="shared" si="0"/>
        <v xml:space="preserve"> </v>
      </c>
    </row>
    <row r="22" spans="1:12">
      <c r="A22" s="102"/>
      <c r="B22" s="103"/>
      <c r="C22" s="103"/>
      <c r="D22" s="104"/>
      <c r="E22" s="107"/>
      <c r="F22" s="105"/>
      <c r="G22" s="106"/>
      <c r="H22" s="83" t="str">
        <f t="shared" si="0"/>
        <v xml:space="preserve"> </v>
      </c>
    </row>
    <row r="23" spans="1:12">
      <c r="A23" s="102"/>
      <c r="B23" s="103"/>
      <c r="C23" s="103"/>
      <c r="D23" s="104"/>
      <c r="E23" s="107"/>
      <c r="F23" s="105"/>
      <c r="G23" s="106"/>
      <c r="H23" s="83" t="str">
        <f t="shared" si="0"/>
        <v xml:space="preserve"> </v>
      </c>
    </row>
    <row r="24" spans="1:12">
      <c r="A24" s="102"/>
      <c r="B24" s="103"/>
      <c r="C24" s="103"/>
      <c r="D24" s="104"/>
      <c r="E24" s="105"/>
      <c r="F24" s="105"/>
      <c r="G24" s="106"/>
      <c r="H24" s="36" t="str">
        <f t="shared" si="0"/>
        <v xml:space="preserve"> </v>
      </c>
      <c r="K24" s="12" t="s">
        <v>14</v>
      </c>
    </row>
    <row r="25" spans="1:12">
      <c r="A25" s="102"/>
      <c r="B25" s="103"/>
      <c r="C25" s="103"/>
      <c r="D25" s="104"/>
      <c r="E25" s="105"/>
      <c r="F25" s="105"/>
      <c r="G25" s="106"/>
      <c r="H25" s="36" t="str">
        <f t="shared" si="0"/>
        <v xml:space="preserve"> </v>
      </c>
    </row>
    <row r="26" spans="1:12" ht="13.5" thickBot="1">
      <c r="A26" s="108"/>
      <c r="B26" s="109"/>
      <c r="C26" s="109"/>
      <c r="D26" s="110"/>
      <c r="E26" s="111"/>
      <c r="F26" s="111"/>
      <c r="G26" s="112"/>
      <c r="H26" s="37" t="str">
        <f t="shared" si="0"/>
        <v xml:space="preserve"> </v>
      </c>
    </row>
    <row r="27" spans="1:12">
      <c r="H27" s="15"/>
    </row>
    <row r="28" spans="1:12">
      <c r="H28" s="15"/>
    </row>
    <row r="29" spans="1:12">
      <c r="H29" s="15"/>
    </row>
    <row r="30" spans="1:12">
      <c r="H30" s="15"/>
    </row>
    <row r="31" spans="1:12">
      <c r="H31" s="15"/>
    </row>
    <row r="32" spans="1:12">
      <c r="H32" s="15"/>
    </row>
    <row r="33" spans="8:8">
      <c r="H33" s="15"/>
    </row>
    <row r="34" spans="8:8">
      <c r="H34" s="15"/>
    </row>
    <row r="35" spans="8:8">
      <c r="H35" s="15"/>
    </row>
    <row r="36" spans="8:8">
      <c r="H36" s="15"/>
    </row>
    <row r="37" spans="8:8">
      <c r="H37" s="15"/>
    </row>
    <row r="38" spans="8:8">
      <c r="H38" s="15"/>
    </row>
    <row r="39" spans="8:8">
      <c r="H39" s="15"/>
    </row>
    <row r="40" spans="8:8">
      <c r="H40" s="15"/>
    </row>
    <row r="41" spans="8:8">
      <c r="H41" s="15"/>
    </row>
    <row r="42" spans="8:8">
      <c r="H42" s="15"/>
    </row>
    <row r="43" spans="8:8">
      <c r="H43" s="15"/>
    </row>
    <row r="44" spans="8:8">
      <c r="H44" s="15"/>
    </row>
    <row r="45" spans="8:8">
      <c r="H45" s="15"/>
    </row>
    <row r="46" spans="8:8">
      <c r="H46" s="15"/>
    </row>
    <row r="47" spans="8:8">
      <c r="H47" s="15"/>
    </row>
    <row r="48" spans="8:8">
      <c r="H48" s="15"/>
    </row>
    <row r="49" spans="8:8">
      <c r="H49" s="15"/>
    </row>
    <row r="50" spans="8:8">
      <c r="H50" s="15"/>
    </row>
    <row r="51" spans="8:8">
      <c r="H51" s="15"/>
    </row>
    <row r="52" spans="8:8">
      <c r="H52" s="15"/>
    </row>
    <row r="53" spans="8:8">
      <c r="H53" s="15"/>
    </row>
    <row r="54" spans="8:8">
      <c r="H54" s="15"/>
    </row>
    <row r="55" spans="8:8">
      <c r="H55" s="15"/>
    </row>
    <row r="56" spans="8:8">
      <c r="H56" s="15"/>
    </row>
    <row r="57" spans="8:8">
      <c r="H57" s="15"/>
    </row>
    <row r="58" spans="8:8">
      <c r="H58" s="15"/>
    </row>
    <row r="59" spans="8:8">
      <c r="H59" s="15"/>
    </row>
    <row r="60" spans="8:8">
      <c r="H60" s="15"/>
    </row>
    <row r="61" spans="8:8">
      <c r="H61" s="15"/>
    </row>
    <row r="62" spans="8:8">
      <c r="H62" s="15"/>
    </row>
    <row r="63" spans="8:8">
      <c r="H63" s="15"/>
    </row>
    <row r="64" spans="8:8">
      <c r="H64" s="15"/>
    </row>
    <row r="65" spans="8:8">
      <c r="H65" s="15"/>
    </row>
    <row r="66" spans="8:8">
      <c r="H66" s="15"/>
    </row>
    <row r="67" spans="8:8">
      <c r="H67" s="15"/>
    </row>
    <row r="68" spans="8:8">
      <c r="H68" s="15"/>
    </row>
    <row r="69" spans="8:8">
      <c r="H69" s="15"/>
    </row>
    <row r="70" spans="8:8">
      <c r="H70" s="15"/>
    </row>
    <row r="71" spans="8:8">
      <c r="H71" s="15"/>
    </row>
    <row r="72" spans="8:8">
      <c r="H72" s="15"/>
    </row>
    <row r="73" spans="8:8">
      <c r="H73" s="15"/>
    </row>
    <row r="74" spans="8:8">
      <c r="H74" s="15"/>
    </row>
    <row r="75" spans="8:8">
      <c r="H75" s="15"/>
    </row>
    <row r="76" spans="8:8">
      <c r="H76" s="15"/>
    </row>
    <row r="77" spans="8:8">
      <c r="H77" s="15"/>
    </row>
    <row r="78" spans="8:8">
      <c r="H78" s="15"/>
    </row>
    <row r="79" spans="8:8">
      <c r="H79" s="15"/>
    </row>
    <row r="80" spans="8:8">
      <c r="H80" s="15"/>
    </row>
    <row r="81" spans="8:8">
      <c r="H81" s="15"/>
    </row>
    <row r="82" spans="8:8">
      <c r="H82" s="15"/>
    </row>
    <row r="83" spans="8:8">
      <c r="H83" s="15"/>
    </row>
    <row r="84" spans="8:8">
      <c r="H84" s="15"/>
    </row>
    <row r="85" spans="8:8">
      <c r="H85" s="15"/>
    </row>
    <row r="86" spans="8:8">
      <c r="H86" s="15"/>
    </row>
    <row r="87" spans="8:8">
      <c r="H87" s="15"/>
    </row>
    <row r="88" spans="8:8">
      <c r="H88" s="15"/>
    </row>
    <row r="89" spans="8:8">
      <c r="H89" s="15"/>
    </row>
    <row r="90" spans="8:8">
      <c r="H90" s="15"/>
    </row>
    <row r="91" spans="8:8">
      <c r="H91" s="15"/>
    </row>
    <row r="92" spans="8:8">
      <c r="H92" s="15"/>
    </row>
    <row r="93" spans="8:8">
      <c r="H93" s="15"/>
    </row>
    <row r="94" spans="8:8">
      <c r="H94" s="15"/>
    </row>
    <row r="95" spans="8:8">
      <c r="H95" s="15"/>
    </row>
    <row r="96" spans="8:8">
      <c r="H96" s="15"/>
    </row>
    <row r="97" spans="8:8">
      <c r="H97" s="15"/>
    </row>
    <row r="98" spans="8:8">
      <c r="H98" s="15"/>
    </row>
    <row r="99" spans="8:8">
      <c r="H99" s="15"/>
    </row>
    <row r="100" spans="8:8">
      <c r="H100" s="15"/>
    </row>
    <row r="101" spans="8:8">
      <c r="H101" s="15"/>
    </row>
    <row r="102" spans="8:8">
      <c r="H102" s="15"/>
    </row>
    <row r="103" spans="8:8">
      <c r="H103" s="15"/>
    </row>
    <row r="104" spans="8:8">
      <c r="H104" s="15"/>
    </row>
    <row r="105" spans="8:8">
      <c r="H105" s="15"/>
    </row>
    <row r="106" spans="8:8">
      <c r="H106" s="9"/>
    </row>
    <row r="107" spans="8:8">
      <c r="H107" s="9"/>
    </row>
    <row r="108" spans="8:8">
      <c r="H108" s="9"/>
    </row>
    <row r="109" spans="8:8">
      <c r="H109" s="9"/>
    </row>
    <row r="110" spans="8:8">
      <c r="H110" s="9"/>
    </row>
    <row r="111" spans="8:8">
      <c r="H111" s="9"/>
    </row>
    <row r="112" spans="8:8">
      <c r="H112" s="9"/>
    </row>
    <row r="113" spans="8:8">
      <c r="H113" s="9"/>
    </row>
    <row r="114" spans="8:8">
      <c r="H114" s="9"/>
    </row>
    <row r="115" spans="8:8">
      <c r="H115" s="9"/>
    </row>
  </sheetData>
  <sheetProtection algorithmName="SHA-512" hashValue="ZKOFm08XFEVZA8DDH7SnREwjom74RNBZ9YZz8uhWil1Zg1khnKrtXIqNmgp3xCE5Ze0uel87oj26gu08No2qWA==" saltValue="15Kng050dO13gL6YYyC8sA==" spinCount="100000" sheet="1" objects="1" scenarios="1" selectLockedCells="1"/>
  <sortState ref="B4:H26">
    <sortCondition descending="1" ref="H4:H26"/>
    <sortCondition ref="G4:G26"/>
  </sortState>
  <dataConsolidate/>
  <mergeCells count="2">
    <mergeCell ref="A1:H1"/>
    <mergeCell ref="A2:H2"/>
  </mergeCells>
  <conditionalFormatting sqref="B4:B26">
    <cfRule type="containsText" dxfId="3" priority="1" operator="containsText" text=" ">
      <formula>NOT(ISERROR(SEARCH(" ",B4)))</formula>
    </cfRule>
  </conditionalFormatting>
  <pageMargins left="0.48" right="0.24" top="0.75" bottom="0.75" header="0.3" footer="0.3"/>
  <pageSetup paperSize="9" fitToWidth="0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7">
    <pageSetUpPr fitToPage="1"/>
  </sheetPr>
  <dimension ref="A1:H30"/>
  <sheetViews>
    <sheetView workbookViewId="0">
      <selection activeCell="H8" sqref="H8"/>
    </sheetView>
  </sheetViews>
  <sheetFormatPr defaultRowHeight="12.75"/>
  <cols>
    <col min="1" max="1" width="5.140625" bestFit="1" customWidth="1"/>
    <col min="2" max="2" width="22.42578125" customWidth="1"/>
    <col min="3" max="3" width="5.140625" bestFit="1" customWidth="1"/>
    <col min="4" max="4" width="22.42578125" customWidth="1"/>
    <col min="5" max="5" width="5.140625" bestFit="1" customWidth="1"/>
    <col min="6" max="6" width="22.42578125" customWidth="1"/>
    <col min="7" max="7" width="5.140625" bestFit="1" customWidth="1"/>
    <col min="8" max="8" width="22.42578125" customWidth="1"/>
  </cols>
  <sheetData>
    <row r="1" spans="1:8" ht="27" thickBot="1">
      <c r="A1" s="220" t="s">
        <v>17</v>
      </c>
      <c r="B1" s="221"/>
      <c r="C1" s="220" t="s">
        <v>18</v>
      </c>
      <c r="D1" s="221"/>
      <c r="E1" s="220" t="s">
        <v>19</v>
      </c>
      <c r="F1" s="221"/>
      <c r="G1" s="220" t="s">
        <v>20</v>
      </c>
      <c r="H1" s="221"/>
    </row>
    <row r="2" spans="1:8">
      <c r="A2" s="61" t="s">
        <v>15</v>
      </c>
      <c r="B2" s="62" t="s">
        <v>16</v>
      </c>
      <c r="C2" s="61" t="s">
        <v>15</v>
      </c>
      <c r="D2" s="62" t="s">
        <v>16</v>
      </c>
      <c r="E2" s="61" t="s">
        <v>15</v>
      </c>
      <c r="F2" s="62" t="s">
        <v>16</v>
      </c>
      <c r="G2" s="61" t="s">
        <v>15</v>
      </c>
      <c r="H2" s="62" t="s">
        <v>16</v>
      </c>
    </row>
    <row r="3" spans="1:8" ht="28.5" customHeight="1">
      <c r="A3" s="60">
        <v>107</v>
      </c>
      <c r="B3" s="90">
        <v>1.1689814814814814E-2</v>
      </c>
      <c r="C3" s="60">
        <v>107</v>
      </c>
      <c r="D3" s="90">
        <v>2.3645833333333335E-2</v>
      </c>
      <c r="E3" s="60">
        <v>107</v>
      </c>
      <c r="F3" s="90">
        <v>3.8356481481481484E-2</v>
      </c>
      <c r="G3" s="60">
        <v>107</v>
      </c>
      <c r="H3" s="90">
        <v>6.173611111111111E-2</v>
      </c>
    </row>
    <row r="4" spans="1:8" ht="28.5" customHeight="1">
      <c r="A4" s="60">
        <v>60</v>
      </c>
      <c r="B4" s="90">
        <v>1.2627314814814815E-2</v>
      </c>
      <c r="C4" s="60">
        <v>11</v>
      </c>
      <c r="D4" s="90">
        <v>2.5451388888888888E-2</v>
      </c>
      <c r="E4" s="60">
        <v>11</v>
      </c>
      <c r="F4" s="90">
        <v>4.1342592592592591E-2</v>
      </c>
      <c r="G4" s="60">
        <v>11</v>
      </c>
      <c r="H4" s="90">
        <v>6.5648148148148136E-2</v>
      </c>
    </row>
    <row r="5" spans="1:8" ht="28.5" customHeight="1">
      <c r="A5" s="60">
        <v>22</v>
      </c>
      <c r="B5" s="59"/>
      <c r="C5" s="60">
        <v>60</v>
      </c>
      <c r="D5" s="90">
        <v>2.5451388888888888E-2</v>
      </c>
      <c r="E5" s="60">
        <v>60</v>
      </c>
      <c r="F5" s="90">
        <v>4.1319444444444443E-2</v>
      </c>
      <c r="G5" s="60">
        <v>60</v>
      </c>
      <c r="H5" s="90">
        <v>6.7060185185185181E-2</v>
      </c>
    </row>
    <row r="6" spans="1:8" ht="28.5" customHeight="1">
      <c r="A6" s="60">
        <v>82</v>
      </c>
      <c r="B6" s="59"/>
      <c r="C6" s="60">
        <v>82</v>
      </c>
      <c r="D6" s="90">
        <v>2.5752314814814815E-2</v>
      </c>
      <c r="E6" s="60">
        <v>40</v>
      </c>
      <c r="F6" s="90">
        <v>4.1782407407407407E-2</v>
      </c>
      <c r="G6" s="60">
        <v>26</v>
      </c>
      <c r="H6" s="90">
        <v>6.7268518518518519E-2</v>
      </c>
    </row>
    <row r="7" spans="1:8" ht="28.5" customHeight="1">
      <c r="A7" s="60">
        <v>11</v>
      </c>
      <c r="B7" s="59"/>
      <c r="C7" s="60">
        <v>40</v>
      </c>
      <c r="D7" s="90">
        <v>2.5833333333333333E-2</v>
      </c>
      <c r="E7" s="60">
        <v>82</v>
      </c>
      <c r="F7" s="90">
        <v>4.1840277777777775E-2</v>
      </c>
      <c r="G7" s="60">
        <v>40</v>
      </c>
      <c r="H7" s="90">
        <v>6.7511574074074085E-2</v>
      </c>
    </row>
    <row r="8" spans="1:8" ht="28.5" customHeight="1">
      <c r="A8" s="60">
        <v>26</v>
      </c>
      <c r="B8" s="59"/>
      <c r="C8" s="60"/>
      <c r="D8" s="90"/>
      <c r="E8" s="60"/>
      <c r="F8" s="59"/>
      <c r="G8" s="60"/>
      <c r="H8" s="59"/>
    </row>
    <row r="9" spans="1:8" ht="28.5" customHeight="1">
      <c r="A9" s="60">
        <v>40</v>
      </c>
      <c r="B9" s="59"/>
      <c r="C9" s="60"/>
      <c r="D9" s="90"/>
      <c r="E9" s="60"/>
      <c r="F9" s="59"/>
      <c r="G9" s="60"/>
      <c r="H9" s="59"/>
    </row>
    <row r="10" spans="1:8" ht="28.5" customHeight="1">
      <c r="A10" s="60"/>
      <c r="B10" s="59"/>
      <c r="C10" s="60"/>
      <c r="D10" s="90"/>
      <c r="E10" s="60"/>
      <c r="F10" s="59"/>
      <c r="G10" s="60"/>
      <c r="H10" s="59"/>
    </row>
    <row r="11" spans="1:8" ht="28.5" customHeight="1">
      <c r="A11" s="60">
        <v>87</v>
      </c>
      <c r="B11" s="90">
        <v>1.4467592592592593E-2</v>
      </c>
      <c r="C11" s="60"/>
      <c r="D11" s="90"/>
      <c r="E11" s="60"/>
      <c r="F11" s="59"/>
      <c r="G11" s="60"/>
      <c r="H11" s="59"/>
    </row>
    <row r="12" spans="1:8" ht="28.5" customHeight="1">
      <c r="A12" s="60"/>
      <c r="B12" s="59"/>
      <c r="C12" s="60"/>
      <c r="D12" s="90"/>
      <c r="E12" s="60"/>
      <c r="F12" s="59"/>
      <c r="G12" s="60"/>
      <c r="H12" s="59"/>
    </row>
    <row r="13" spans="1:8" ht="28.5" customHeight="1">
      <c r="A13" s="60"/>
      <c r="B13" s="59"/>
      <c r="C13" s="60"/>
      <c r="D13" s="90"/>
      <c r="E13" s="60"/>
      <c r="F13" s="59"/>
      <c r="G13" s="60"/>
      <c r="H13" s="59"/>
    </row>
    <row r="14" spans="1:8" ht="28.5" customHeight="1">
      <c r="A14" s="60"/>
      <c r="B14" s="59"/>
      <c r="C14" s="60"/>
      <c r="D14" s="90"/>
      <c r="E14" s="60"/>
      <c r="F14" s="59"/>
      <c r="G14" s="60"/>
      <c r="H14" s="59"/>
    </row>
    <row r="15" spans="1:8" ht="28.5" customHeight="1">
      <c r="A15" s="60"/>
      <c r="B15" s="59"/>
      <c r="C15" s="60"/>
      <c r="D15" s="59"/>
      <c r="E15" s="60"/>
      <c r="F15" s="59"/>
      <c r="G15" s="60"/>
      <c r="H15" s="59"/>
    </row>
    <row r="16" spans="1:8" ht="28.5" customHeight="1">
      <c r="A16" s="60"/>
      <c r="B16" s="59"/>
      <c r="C16" s="60"/>
      <c r="D16" s="59"/>
      <c r="E16" s="60"/>
      <c r="F16" s="59"/>
      <c r="G16" s="60"/>
      <c r="H16" s="59"/>
    </row>
    <row r="17" spans="1:8" ht="28.5" customHeight="1">
      <c r="A17" s="60"/>
      <c r="B17" s="59"/>
      <c r="C17" s="60"/>
      <c r="D17" s="59"/>
      <c r="E17" s="60"/>
      <c r="F17" s="59"/>
      <c r="G17" s="60"/>
      <c r="H17" s="59"/>
    </row>
    <row r="18" spans="1:8" ht="28.5" customHeight="1">
      <c r="A18" s="60"/>
      <c r="B18" s="59"/>
      <c r="C18" s="60"/>
      <c r="D18" s="59"/>
      <c r="E18" s="60"/>
      <c r="F18" s="59"/>
      <c r="G18" s="60"/>
      <c r="H18" s="59"/>
    </row>
    <row r="19" spans="1:8" ht="28.5" customHeight="1">
      <c r="A19" s="60"/>
      <c r="B19" s="59"/>
      <c r="C19" s="60"/>
      <c r="D19" s="59"/>
      <c r="E19" s="60"/>
      <c r="F19" s="59"/>
      <c r="G19" s="60"/>
      <c r="H19" s="59"/>
    </row>
    <row r="20" spans="1:8" ht="28.5" customHeight="1">
      <c r="A20" s="60"/>
      <c r="B20" s="59"/>
      <c r="C20" s="60"/>
      <c r="D20" s="59"/>
      <c r="E20" s="60"/>
      <c r="F20" s="59"/>
      <c r="G20" s="60"/>
      <c r="H20" s="59"/>
    </row>
    <row r="21" spans="1:8" ht="28.5" customHeight="1">
      <c r="A21" s="60"/>
      <c r="B21" s="59"/>
      <c r="C21" s="60"/>
      <c r="D21" s="59"/>
      <c r="E21" s="60"/>
      <c r="F21" s="59"/>
      <c r="G21" s="60"/>
      <c r="H21" s="59"/>
    </row>
    <row r="22" spans="1:8" ht="28.5" customHeight="1">
      <c r="A22" s="60"/>
      <c r="B22" s="59"/>
      <c r="C22" s="60"/>
      <c r="D22" s="59"/>
      <c r="E22" s="60"/>
      <c r="F22" s="59"/>
      <c r="G22" s="60"/>
      <c r="H22" s="59"/>
    </row>
    <row r="23" spans="1:8" ht="28.5" customHeight="1">
      <c r="A23" s="60"/>
      <c r="B23" s="59"/>
      <c r="C23" s="60"/>
      <c r="D23" s="59"/>
      <c r="E23" s="60"/>
      <c r="F23" s="59"/>
      <c r="G23" s="60"/>
      <c r="H23" s="59"/>
    </row>
    <row r="24" spans="1:8" ht="28.5" customHeight="1">
      <c r="A24" s="60"/>
      <c r="B24" s="59"/>
      <c r="C24" s="60"/>
      <c r="D24" s="59"/>
      <c r="E24" s="60"/>
      <c r="F24" s="59"/>
      <c r="G24" s="60"/>
      <c r="H24" s="59"/>
    </row>
    <row r="25" spans="1:8" ht="28.5" customHeight="1">
      <c r="A25" s="60"/>
      <c r="B25" s="59"/>
      <c r="C25" s="60"/>
      <c r="D25" s="59"/>
      <c r="E25" s="60"/>
      <c r="F25" s="59"/>
      <c r="G25" s="60"/>
      <c r="H25" s="59"/>
    </row>
    <row r="26" spans="1:8" ht="28.5" customHeight="1">
      <c r="A26" s="60"/>
      <c r="B26" s="59"/>
      <c r="C26" s="60"/>
      <c r="D26" s="59"/>
      <c r="E26" s="60"/>
      <c r="F26" s="59"/>
      <c r="G26" s="60"/>
      <c r="H26" s="59"/>
    </row>
    <row r="27" spans="1:8" ht="28.5" customHeight="1">
      <c r="A27" s="60"/>
      <c r="B27" s="59"/>
      <c r="C27" s="60"/>
      <c r="D27" s="59"/>
      <c r="E27" s="60"/>
      <c r="F27" s="59"/>
      <c r="G27" s="60"/>
      <c r="H27" s="59"/>
    </row>
    <row r="28" spans="1:8" ht="28.5" customHeight="1">
      <c r="A28" s="60"/>
      <c r="B28" s="59"/>
      <c r="C28" s="60"/>
      <c r="D28" s="59"/>
      <c r="E28" s="60"/>
      <c r="F28" s="59"/>
      <c r="G28" s="60"/>
      <c r="H28" s="59"/>
    </row>
    <row r="29" spans="1:8" ht="28.5" customHeight="1">
      <c r="A29" s="60"/>
      <c r="B29" s="59"/>
      <c r="C29" s="60"/>
      <c r="D29" s="59"/>
      <c r="E29" s="60"/>
      <c r="F29" s="59"/>
      <c r="G29" s="60"/>
      <c r="H29" s="59"/>
    </row>
    <row r="30" spans="1:8" ht="28.5" customHeight="1">
      <c r="A30" s="60"/>
      <c r="B30" s="59"/>
      <c r="C30" s="60"/>
      <c r="D30" s="59"/>
      <c r="E30" s="60"/>
      <c r="F30" s="59"/>
      <c r="G30" s="60"/>
      <c r="H30" s="59"/>
    </row>
  </sheetData>
  <mergeCells count="4">
    <mergeCell ref="A1:B1"/>
    <mergeCell ref="C1:D1"/>
    <mergeCell ref="E1:F1"/>
    <mergeCell ref="G1:H1"/>
  </mergeCells>
  <pageMargins left="0.70866141732283472" right="0.70866141732283472" top="0.78740157480314965" bottom="0.78740157480314965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6">
    <pageSetUpPr fitToPage="1"/>
  </sheetPr>
  <dimension ref="B1:O21"/>
  <sheetViews>
    <sheetView showGridLines="0" workbookViewId="0">
      <selection activeCell="C12" sqref="C12:I13"/>
    </sheetView>
  </sheetViews>
  <sheetFormatPr defaultRowHeight="12.75"/>
  <cols>
    <col min="1" max="1" width="4.140625" style="38" customWidth="1"/>
    <col min="2" max="2" width="9.140625" style="38"/>
    <col min="3" max="3" width="8.85546875" style="38" customWidth="1"/>
    <col min="4" max="5" width="15.7109375" style="38" customWidth="1"/>
    <col min="6" max="6" width="15.7109375" style="39" customWidth="1"/>
    <col min="7" max="7" width="30" style="39" bestFit="1" customWidth="1"/>
    <col min="8" max="8" width="15.42578125" style="39" customWidth="1"/>
    <col min="9" max="9" width="20.85546875" style="38" customWidth="1"/>
    <col min="10" max="16384" width="9.140625" style="38"/>
  </cols>
  <sheetData>
    <row r="1" spans="2:15" ht="28.5" customHeight="1">
      <c r="B1" s="202" t="str">
        <f>"Výsledková listina - Malý svratecký maratón "&amp;'Prezenční listina'!O2&amp;" - družstva"</f>
        <v>Výsledková listina - Malý svratecký maratón 2015 - družstva</v>
      </c>
      <c r="C1" s="203"/>
      <c r="D1" s="203"/>
      <c r="E1" s="203"/>
      <c r="F1" s="203"/>
      <c r="G1" s="203"/>
      <c r="H1" s="203"/>
      <c r="I1" s="204"/>
    </row>
    <row r="2" spans="2:15" ht="28.5" customHeight="1" thickBot="1">
      <c r="B2" s="205" t="str">
        <f>'Prezenční listina'!O2-1953&amp;". ročník"</f>
        <v>62. ročník</v>
      </c>
      <c r="C2" s="206"/>
      <c r="D2" s="206"/>
      <c r="E2" s="206"/>
      <c r="F2" s="206"/>
      <c r="G2" s="206"/>
      <c r="H2" s="206"/>
      <c r="I2" s="207"/>
    </row>
    <row r="3" spans="2:15" ht="26.25" customHeight="1" thickBot="1">
      <c r="B3" s="58" t="s">
        <v>10</v>
      </c>
      <c r="C3" s="57" t="s">
        <v>7</v>
      </c>
      <c r="D3" s="56" t="s">
        <v>6</v>
      </c>
      <c r="E3" s="56" t="s">
        <v>0</v>
      </c>
      <c r="F3" s="56" t="s">
        <v>1</v>
      </c>
      <c r="G3" s="56" t="s">
        <v>4</v>
      </c>
      <c r="H3" s="56" t="s">
        <v>8</v>
      </c>
      <c r="I3" s="55" t="s">
        <v>9</v>
      </c>
    </row>
    <row r="4" spans="2:15" ht="12.75" customHeight="1">
      <c r="B4" s="208" t="s">
        <v>24</v>
      </c>
      <c r="C4" s="46">
        <v>3</v>
      </c>
      <c r="D4" s="48" t="str">
        <f>IF(ISERROR(VLOOKUP(C4,'Startovní listina'!$B$5:$F$141,2)),"",VLOOKUP(C4,'Startovní listina'!$B$5:$F$141,2))</f>
        <v>Dostálová</v>
      </c>
      <c r="E4" s="47" t="str">
        <f>IF(ISERROR(VLOOKUP(C4,'Startovní listina'!$B$5:$F$141,3)),"",VLOOKUP(C4,'Startovní listina'!$B$5:$F$141,3))</f>
        <v>Vendula</v>
      </c>
      <c r="F4" s="46">
        <f>IF(ISERROR(VLOOKUP(C4,'Startovní listina'!$B$5:$F$141,4)),"",VLOOKUP(C4,'Startovní listina'!$B$5:$F$141,4))</f>
        <v>1981</v>
      </c>
      <c r="G4" s="210" t="str">
        <f>IF(K4=K5,K4,"RŮZNÉ ODDÍLY !!!")</f>
        <v>HAL 3000 Brno</v>
      </c>
      <c r="H4" s="72">
        <v>0.13043981481481481</v>
      </c>
      <c r="I4" s="201">
        <f>IF((H4=0),"",H4+H5)</f>
        <v>0.24184027777777778</v>
      </c>
      <c r="K4" s="38" t="str">
        <f>IF(ISERROR(VLOOKUP(C4,'Startovní listina'!$B$5:$F$141,5)),"",VLOOKUP(C4,'Startovní listina'!$B$5:$F$141,5))</f>
        <v>HAL 3000 Brno</v>
      </c>
    </row>
    <row r="5" spans="2:15" ht="13.5" customHeight="1" thickBot="1">
      <c r="B5" s="209"/>
      <c r="C5" s="45">
        <v>2</v>
      </c>
      <c r="D5" s="44" t="str">
        <f>IF(ISERROR(VLOOKUP(C5,'Startovní listina'!$B$5:$F$141,2)),"",VLOOKUP(C5,'Startovní listina'!$B$5:$F$141,2))</f>
        <v>Pivec</v>
      </c>
      <c r="E5" s="43" t="str">
        <f>IF(ISERROR(VLOOKUP(C5,'Startovní listina'!$B$5:$F$141,3)),"",VLOOKUP(C5,'Startovní listina'!$B$5:$F$141,3))</f>
        <v>Jan</v>
      </c>
      <c r="F5" s="49">
        <f>IF(ISERROR(VLOOKUP(C5,'Startovní listina'!$B$5:$F$141,4)),"",VLOOKUP(C5,'Startovní listina'!$B$5:$F$141,4))</f>
        <v>1981</v>
      </c>
      <c r="G5" s="211"/>
      <c r="H5" s="73">
        <v>0.11140046296296297</v>
      </c>
      <c r="I5" s="200"/>
      <c r="J5" s="51"/>
      <c r="K5" s="38" t="str">
        <f>IF(ISERROR(VLOOKUP(C5,'Startovní listina'!$B$5:$F$141,5)),"",VLOOKUP(C5,'Startovní listina'!$B$5:$F$141,5))</f>
        <v>HAL 3000 Brno</v>
      </c>
    </row>
    <row r="6" spans="2:15" ht="12.75" customHeight="1">
      <c r="B6" s="208" t="s">
        <v>25</v>
      </c>
      <c r="C6" s="46">
        <v>11</v>
      </c>
      <c r="D6" s="48" t="str">
        <f>IF(ISERROR(VLOOKUP(C6,'Startovní listina'!$B$5:$F$141,2)),"",VLOOKUP(C6,'Startovní listina'!$B$5:$F$141,2))</f>
        <v>Fousek</v>
      </c>
      <c r="E6" s="47" t="str">
        <f>IF(ISERROR(VLOOKUP(C6,'Startovní listina'!$B$5:$F$141,3)),"",VLOOKUP(C6,'Startovní listina'!$B$5:$F$141,3))</f>
        <v>Jan</v>
      </c>
      <c r="F6" s="46">
        <f>IF(ISERROR(VLOOKUP(C6,'Startovní listina'!$B$5:$F$141,4)),"",VLOOKUP(C6,'Startovní listina'!$B$5:$F$141,4))</f>
        <v>1991</v>
      </c>
      <c r="G6" s="210" t="str">
        <f>IF(K6=K7,K6,"RŮZNÉ ODDÍLY !!!")</f>
        <v>MK Seitl Ostrava</v>
      </c>
      <c r="H6" s="72">
        <v>8.4212962962962976E-2</v>
      </c>
      <c r="I6" s="201">
        <f>IF((H6=0),"",H6+H7)</f>
        <v>0.17148148148148151</v>
      </c>
      <c r="J6" s="51"/>
      <c r="K6" s="38" t="str">
        <f>IF(ISERROR(VLOOKUP(C6,'Startovní listina'!$B$5:$F$141,5)),"",VLOOKUP(C6,'Startovní listina'!$B$5:$F$141,5))</f>
        <v>MK Seitl Ostrava</v>
      </c>
    </row>
    <row r="7" spans="2:15" ht="15" customHeight="1" thickBot="1">
      <c r="B7" s="209"/>
      <c r="C7" s="45">
        <v>8</v>
      </c>
      <c r="D7" s="44" t="str">
        <f>IF(ISERROR(VLOOKUP(C7,'Startovní listina'!$B$5:$F$141,2)),"",VLOOKUP(C7,'Startovní listina'!$B$5:$F$141,2))</f>
        <v>Škapa</v>
      </c>
      <c r="E7" s="43" t="str">
        <f>IF(ISERROR(VLOOKUP(C7,'Startovní listina'!$B$5:$F$141,3)),"",VLOOKUP(C7,'Startovní listina'!$B$5:$F$141,3))</f>
        <v>Marek</v>
      </c>
      <c r="F7" s="49">
        <f>IF(ISERROR(VLOOKUP(C7,'Startovní listina'!$B$5:$F$141,4)),"",VLOOKUP(C7,'Startovní listina'!$B$5:$F$141,4))</f>
        <v>1971</v>
      </c>
      <c r="G7" s="211"/>
      <c r="H7" s="73">
        <v>8.7268518518518523E-2</v>
      </c>
      <c r="I7" s="200"/>
      <c r="J7" s="41"/>
      <c r="K7" s="50" t="str">
        <f>IF(ISERROR(VLOOKUP(C7,'Startovní listina'!$B$5:$F$141,5)),"",VLOOKUP(C7,'Startovní listina'!$B$5:$F$141,5))</f>
        <v>MK Seitl Ostrava</v>
      </c>
      <c r="L7" s="50"/>
      <c r="N7" s="50"/>
      <c r="O7" s="50"/>
    </row>
    <row r="8" spans="2:15" ht="12.75" customHeight="1">
      <c r="B8" s="208" t="s">
        <v>26</v>
      </c>
      <c r="C8" s="46">
        <v>9</v>
      </c>
      <c r="D8" s="48" t="str">
        <f>IF(ISERROR(VLOOKUP(C8,'Startovní listina'!$B$5:$F$141,2)),"",VLOOKUP(C8,'Startovní listina'!$B$5:$F$141,2))</f>
        <v>Výtisk</v>
      </c>
      <c r="E8" s="47" t="str">
        <f>IF(ISERROR(VLOOKUP(C8,'Startovní listina'!$B$5:$F$141,3)),"",VLOOKUP(C8,'Startovní listina'!$B$5:$F$141,3))</f>
        <v>Alfons</v>
      </c>
      <c r="F8" s="46">
        <f>IF(ISERROR(VLOOKUP(C8,'Startovní listina'!$B$5:$F$141,4)),"",VLOOKUP(C8,'Startovní listina'!$B$5:$F$141,4))</f>
        <v>1949</v>
      </c>
      <c r="G8" s="212" t="str">
        <f>IF(K8=K9,K8,"RŮZNÉ ODDÍLY !!!")</f>
        <v>MK Seitl Ostrava</v>
      </c>
      <c r="H8" s="72">
        <v>0.1112962962962963</v>
      </c>
      <c r="I8" s="201">
        <f>IF((H8=0),"",H8+H9)</f>
        <v>0.21728009259259259</v>
      </c>
      <c r="K8" s="38" t="str">
        <f>IF(ISERROR(VLOOKUP(C8,'Startovní listina'!$B$5:$F$141,5)),"",VLOOKUP(C8,'Startovní listina'!$B$5:$F$141,5))</f>
        <v>MK Seitl Ostrava</v>
      </c>
    </row>
    <row r="9" spans="2:15" ht="13.5" customHeight="1" thickBot="1">
      <c r="B9" s="209"/>
      <c r="C9" s="45">
        <v>10</v>
      </c>
      <c r="D9" s="44" t="str">
        <f>IF(ISERROR(VLOOKUP(C9,'Startovní listina'!$B$5:$F$141,2)),"",VLOOKUP(C9,'Startovní listina'!$B$5:$F$141,2))</f>
        <v>Dvorský</v>
      </c>
      <c r="E9" s="43" t="str">
        <f>IF(ISERROR(VLOOKUP(C9,'Startovní listina'!$B$5:$F$141,3)),"",VLOOKUP(C9,'Startovní listina'!$B$5:$F$141,3))</f>
        <v>Ladislav</v>
      </c>
      <c r="F9" s="49">
        <f>IF(ISERROR(VLOOKUP(C9,'Startovní listina'!$B$5:$F$141,4)),"",VLOOKUP(C9,'Startovní listina'!$B$5:$F$141,4))</f>
        <v>1965</v>
      </c>
      <c r="G9" s="213"/>
      <c r="H9" s="73">
        <v>0.1059837962962963</v>
      </c>
      <c r="I9" s="200"/>
      <c r="K9" s="38" t="str">
        <f>IF(ISERROR(VLOOKUP(C9,'Startovní listina'!$B$5:$F$141,5)),"",VLOOKUP(C9,'Startovní listina'!$B$5:$F$141,5))</f>
        <v>MK Seitl Ostrava</v>
      </c>
    </row>
    <row r="10" spans="2:15" ht="13.5" customHeight="1">
      <c r="B10" s="208" t="s">
        <v>27</v>
      </c>
      <c r="C10" s="46">
        <v>23</v>
      </c>
      <c r="D10" s="48" t="str">
        <f>IF(ISERROR(VLOOKUP(C10,'Startovní listina'!$B$5:$F$141,2)),"",VLOOKUP(C10,'Startovní listina'!$B$5:$F$141,2))</f>
        <v>Vašalovská</v>
      </c>
      <c r="E10" s="47" t="str">
        <f>IF(ISERROR(VLOOKUP(C10,'Startovní listina'!$B$5:$F$141,3)),"",VLOOKUP(C10,'Startovní listina'!$B$5:$F$141,3))</f>
        <v>Petra</v>
      </c>
      <c r="F10" s="46">
        <f>IF(ISERROR(VLOOKUP(C10,'Startovní listina'!$B$5:$F$141,4)),"",VLOOKUP(C10,'Startovní listina'!$B$5:$F$141,4))</f>
        <v>1986</v>
      </c>
      <c r="G10" s="212" t="str">
        <f>IF(K10=K11,K10,"RŮZNÉ ODDÍLY !!!")</f>
        <v>Atletic Třebíč</v>
      </c>
      <c r="H10" s="72">
        <v>0.12789351851851852</v>
      </c>
      <c r="I10" s="201">
        <f>IF((H10=0),"",H10+H11)</f>
        <v>0.25750000000000001</v>
      </c>
      <c r="K10" s="38" t="str">
        <f>IF(ISERROR(VLOOKUP(C10,'Startovní listina'!$B$5:$F$141,5)),"",VLOOKUP(C10,'Startovní listina'!$B$5:$F$141,5))</f>
        <v>Atletic Třebíč</v>
      </c>
      <c r="L10" s="40"/>
    </row>
    <row r="11" spans="2:15" ht="13.5" customHeight="1" thickBot="1">
      <c r="B11" s="209"/>
      <c r="C11" s="45">
        <v>24</v>
      </c>
      <c r="D11" s="44" t="str">
        <f>IF(ISERROR(VLOOKUP(C11,'Startovní listina'!$B$5:$F$141,2)),"",VLOOKUP(C11,'Startovní listina'!$B$5:$F$141,2))</f>
        <v>Mahelová</v>
      </c>
      <c r="E11" s="43" t="str">
        <f>IF(ISERROR(VLOOKUP(C11,'Startovní listina'!$B$5:$F$141,3)),"",VLOOKUP(C11,'Startovní listina'!$B$5:$F$141,3))</f>
        <v>Jitka</v>
      </c>
      <c r="F11" s="49">
        <f>IF(ISERROR(VLOOKUP(C11,'Startovní listina'!$B$5:$F$141,4)),"",VLOOKUP(C11,'Startovní listina'!$B$5:$F$141,4))</f>
        <v>1962</v>
      </c>
      <c r="G11" s="213"/>
      <c r="H11" s="73">
        <v>0.12960648148148149</v>
      </c>
      <c r="I11" s="200"/>
      <c r="K11" s="38" t="str">
        <f>IF(ISERROR(VLOOKUP(C11,'Startovní listina'!$B$5:$F$141,5)),"",VLOOKUP(C11,'Startovní listina'!$B$5:$F$141,5))</f>
        <v>Atletic Třebíč</v>
      </c>
      <c r="L11" s="40"/>
    </row>
    <row r="12" spans="2:15" ht="12.75" customHeight="1">
      <c r="B12" s="208" t="s">
        <v>28</v>
      </c>
      <c r="C12" s="46">
        <v>35</v>
      </c>
      <c r="D12" s="48" t="str">
        <f>IF(ISERROR(VLOOKUP(C12,'Startovní listina'!$B$5:$F$141,2)),"",VLOOKUP(C12,'Startovní listina'!$B$5:$F$141,2))</f>
        <v>Krátká</v>
      </c>
      <c r="E12" s="47" t="str">
        <f>IF(ISERROR(VLOOKUP(C12,'Startovní listina'!$B$5:$F$141,3)),"",VLOOKUP(C12,'Startovní listina'!$B$5:$F$141,3))</f>
        <v>Anna</v>
      </c>
      <c r="F12" s="46">
        <f>IF(ISERROR(VLOOKUP(C12,'Startovní listina'!$B$5:$F$141,4)),"",VLOOKUP(C12,'Startovní listina'!$B$5:$F$141,4))</f>
        <v>1969</v>
      </c>
      <c r="G12" s="212" t="str">
        <f>IF(K12=K13,K12,"RŮZNÉ ODDÍLY !!!")</f>
        <v>Hvězda SKP Pardubice</v>
      </c>
      <c r="H12" s="72">
        <v>0.10532407407407407</v>
      </c>
      <c r="I12" s="201">
        <f>IF((H12=0),"",H12+H13)</f>
        <v>0.26475694444444442</v>
      </c>
      <c r="K12" s="38" t="str">
        <f>IF(ISERROR(VLOOKUP(C12,'Startovní listina'!$B$5:$F$141,5)),"",VLOOKUP(C12,'Startovní listina'!$B$5:$F$141,5))</f>
        <v>Hvězda SKP Pardubice</v>
      </c>
    </row>
    <row r="13" spans="2:15" ht="13.5" customHeight="1" thickBot="1">
      <c r="B13" s="209"/>
      <c r="C13" s="45">
        <v>36</v>
      </c>
      <c r="D13" s="44" t="str">
        <f>IF(ISERROR(VLOOKUP(C13,'Startovní listina'!$B$5:$F$141,2)),"",VLOOKUP(C13,'Startovní listina'!$B$5:$F$141,2))</f>
        <v>Krátký</v>
      </c>
      <c r="E13" s="43" t="str">
        <f>IF(ISERROR(VLOOKUP(C13,'Startovní listina'!$B$5:$F$141,3)),"",VLOOKUP(C13,'Startovní listina'!$B$5:$F$141,3))</f>
        <v>Josef</v>
      </c>
      <c r="F13" s="49">
        <f>IF(ISERROR(VLOOKUP(C13,'Startovní listina'!$B$5:$F$141,4)),"",VLOOKUP(C13,'Startovní listina'!$B$5:$F$141,4))</f>
        <v>1965</v>
      </c>
      <c r="G13" s="213"/>
      <c r="H13" s="73">
        <v>0.15943287037037038</v>
      </c>
      <c r="I13" s="200"/>
      <c r="K13" s="38" t="str">
        <f>IF(ISERROR(VLOOKUP(C13,'Startovní listina'!$B$5:$F$141,5)),"",VLOOKUP(C13,'Startovní listina'!$B$5:$F$141,5))</f>
        <v>Hvězda SKP Pardubice</v>
      </c>
      <c r="L13" s="52"/>
    </row>
    <row r="14" spans="2:15" ht="12.75" customHeight="1">
      <c r="B14" s="208" t="s">
        <v>29</v>
      </c>
      <c r="C14" s="46">
        <v>82</v>
      </c>
      <c r="D14" s="23" t="str">
        <f>IF(ISERROR(VLOOKUP(C14,'Startovní listina'!$B$5:$F$141,2)),"",VLOOKUP(C14,'Startovní listina'!$B$5:$F$141,2))</f>
        <v>Glier</v>
      </c>
      <c r="E14" s="23" t="str">
        <f>IF(ISERROR(VLOOKUP(C14,'Startovní listina'!$B$5:$F$141,3)),"",VLOOKUP(C14,'Startovní listina'!$B$5:$F$141,3))</f>
        <v>Michal</v>
      </c>
      <c r="F14" s="46">
        <f>IF(ISERROR(VLOOKUP(C14,'Startovní listina'!$B$5:$F$141,4)),"",VLOOKUP(C14,'Startovní listina'!$B$5:$F$141,4))</f>
        <v>1982</v>
      </c>
      <c r="G14" s="212" t="str">
        <f>IF(K14=K15,K14,"RŮZNÉ ODDÍLY !!!")</f>
        <v>Moravská Slávia Brno</v>
      </c>
      <c r="H14" s="72">
        <v>9.0972222222222218E-2</v>
      </c>
      <c r="I14" s="199">
        <f>IF((H14=0),"",H14+H15)</f>
        <v>0.17053240740740741</v>
      </c>
      <c r="K14" s="38" t="str">
        <f>IF(ISERROR(VLOOKUP(C14,'Startovní listina'!$B$5:$F$141,5)),"",VLOOKUP(C14,'Startovní listina'!$B$5:$F$141,5))</f>
        <v>Moravská Slávia Brno</v>
      </c>
    </row>
    <row r="15" spans="2:15" ht="13.5" customHeight="1" thickBot="1">
      <c r="B15" s="209"/>
      <c r="C15" s="42">
        <v>107</v>
      </c>
      <c r="D15" s="54" t="str">
        <f>IF(ISERROR(VLOOKUP(C15,'Startovní listina'!$B$5:$F$141,2)),"",VLOOKUP(C15,'Startovní listina'!$B$5:$F$141,2))</f>
        <v>Orálek</v>
      </c>
      <c r="E15" s="53" t="str">
        <f>IF(ISERROR(VLOOKUP(C15,'Startovní listina'!$B$5:$F$141,3)),"",VLOOKUP(C15,'Startovní listina'!$B$5:$F$141,3))</f>
        <v>Daniel</v>
      </c>
      <c r="F15" s="42">
        <f>IF(ISERROR(VLOOKUP(C15,'Startovní listina'!$B$5:$F$141,4)),"",VLOOKUP(C15,'Startovní listina'!$B$5:$F$141,4))</f>
        <v>1970</v>
      </c>
      <c r="G15" s="213"/>
      <c r="H15" s="73">
        <v>7.9560185185185192E-2</v>
      </c>
      <c r="I15" s="200"/>
      <c r="K15" s="38" t="str">
        <f>IF(ISERROR(VLOOKUP(C15,'Startovní listina'!$B$5:$F$141,5)),"",VLOOKUP(C15,'Startovní listina'!$B$5:$F$141,5))</f>
        <v>Moravská Slávia Brno</v>
      </c>
      <c r="L15" s="40"/>
    </row>
    <row r="16" spans="2:15">
      <c r="B16" s="208" t="s">
        <v>30</v>
      </c>
      <c r="C16" s="46">
        <v>28</v>
      </c>
      <c r="D16" s="23" t="str">
        <f>IF(ISERROR(VLOOKUP(C16,'Startovní listina'!$B$5:$F$141,2)),"",VLOOKUP(C16,'Startovní listina'!$B$5:$F$141,2))</f>
        <v>Kratochvíl</v>
      </c>
      <c r="E16" s="23" t="str">
        <f>IF(ISERROR(VLOOKUP(C16,'Startovní listina'!$B$5:$F$141,3)),"",VLOOKUP(C16,'Startovní listina'!$B$5:$F$141,3))</f>
        <v>Pavel</v>
      </c>
      <c r="F16" s="46">
        <f>IF(ISERROR(VLOOKUP(C16,'Startovní listina'!$B$5:$F$141,4)),"",VLOOKUP(C16,'Startovní listina'!$B$5:$F$141,4))</f>
        <v>1960</v>
      </c>
      <c r="G16" s="212" t="str">
        <f>IF(K16=K17,K16,"RŮZNÉ ODDÍLY !!!")</f>
        <v>Atletic Třebíč</v>
      </c>
      <c r="H16" s="72">
        <v>9.6608796296296304E-2</v>
      </c>
      <c r="I16" s="199">
        <f>IF((H16=0),"",H16+H17)</f>
        <v>0.18349537037037039</v>
      </c>
      <c r="K16" s="38" t="str">
        <f>IF(ISERROR(VLOOKUP(C16,'Startovní listina'!$B$5:$F$141,5)),"",VLOOKUP(C16,'Startovní listina'!$B$5:$F$141,5))</f>
        <v>Atletic Třebíč</v>
      </c>
    </row>
    <row r="17" spans="2:11" ht="13.5" thickBot="1">
      <c r="B17" s="209"/>
      <c r="C17" s="42">
        <v>26</v>
      </c>
      <c r="D17" s="54" t="str">
        <f>IF(ISERROR(VLOOKUP(C17,'Startovní listina'!$B$5:$F$141,2)),"",VLOOKUP(C17,'Startovní listina'!$B$5:$F$141,2))</f>
        <v>Nováček</v>
      </c>
      <c r="E17" s="53" t="str">
        <f>IF(ISERROR(VLOOKUP(C17,'Startovní listina'!$B$5:$F$141,3)),"",VLOOKUP(C17,'Startovní listina'!$B$5:$F$141,3))</f>
        <v>Tomáš</v>
      </c>
      <c r="F17" s="42">
        <f>IF(ISERROR(VLOOKUP(C17,'Startovní listina'!$B$5:$F$141,4)),"",VLOOKUP(C17,'Startovní listina'!$B$5:$F$141,4))</f>
        <v>1983</v>
      </c>
      <c r="G17" s="213"/>
      <c r="H17" s="73">
        <v>8.6886574074074074E-2</v>
      </c>
      <c r="I17" s="200"/>
      <c r="K17" s="38" t="str">
        <f>IF(ISERROR(VLOOKUP(C17,'Startovní listina'!$B$5:$F$141,5)),"",VLOOKUP(C17,'Startovní listina'!$B$5:$F$141,5))</f>
        <v>Atletic Třebíč</v>
      </c>
    </row>
    <row r="18" spans="2:11">
      <c r="B18" s="208" t="s">
        <v>31</v>
      </c>
      <c r="C18" s="46"/>
      <c r="D18" s="23" t="str">
        <f>IF(ISERROR(VLOOKUP(C18,'Startovní listina'!$B$5:$F$141,2)),"",VLOOKUP(C18,'Startovní listina'!$B$5:$F$141,2))</f>
        <v/>
      </c>
      <c r="E18" s="23" t="str">
        <f>IF(ISERROR(VLOOKUP(C18,'Startovní listina'!$B$5:$F$141,3)),"",VLOOKUP(C18,'Startovní listina'!$B$5:$F$141,3))</f>
        <v/>
      </c>
      <c r="F18" s="46" t="str">
        <f>IF(ISERROR(VLOOKUP(C18,'Startovní listina'!$B$5:$F$141,4)),"",VLOOKUP(C18,'Startovní listina'!$B$5:$F$141,4))</f>
        <v/>
      </c>
      <c r="G18" s="212" t="str">
        <f>IF(K18=K19,K18,"RŮZNÉ ODDÍLY !!!")</f>
        <v/>
      </c>
      <c r="H18" s="72"/>
      <c r="I18" s="199" t="str">
        <f>IF((H18=0),"",H18+H19)</f>
        <v/>
      </c>
      <c r="K18" s="38" t="str">
        <f>IF(ISERROR(VLOOKUP(C18,'Startovní listina'!$B$5:$F$141,5)),"",VLOOKUP(C18,'Startovní listina'!$B$5:$F$141,5))</f>
        <v/>
      </c>
    </row>
    <row r="19" spans="2:11" ht="13.5" thickBot="1">
      <c r="B19" s="209"/>
      <c r="C19" s="42"/>
      <c r="D19" s="54" t="str">
        <f>IF(ISERROR(VLOOKUP(C19,'Startovní listina'!$B$5:$F$141,2)),"",VLOOKUP(C19,'Startovní listina'!$B$5:$F$141,2))</f>
        <v/>
      </c>
      <c r="E19" s="53" t="str">
        <f>IF(ISERROR(VLOOKUP(C19,'Startovní listina'!$B$5:$F$141,3)),"",VLOOKUP(C19,'Startovní listina'!$B$5:$F$141,3))</f>
        <v/>
      </c>
      <c r="F19" s="42" t="str">
        <f>IF(ISERROR(VLOOKUP(C19,'Startovní listina'!$B$5:$F$141,4)),"",VLOOKUP(C19,'Startovní listina'!$B$5:$F$141,4))</f>
        <v/>
      </c>
      <c r="G19" s="213"/>
      <c r="H19" s="73"/>
      <c r="I19" s="200"/>
      <c r="K19" s="38" t="str">
        <f>IF(ISERROR(VLOOKUP(C19,'Startovní listina'!$B$5:$F$141,5)),"",VLOOKUP(C19,'Startovní listina'!$B$5:$F$141,5))</f>
        <v/>
      </c>
    </row>
    <row r="20" spans="2:11">
      <c r="B20" s="208" t="s">
        <v>32</v>
      </c>
      <c r="C20" s="46"/>
      <c r="D20" s="23" t="str">
        <f>IF(ISERROR(VLOOKUP(C20,'Startovní listina'!$B$5:$F$141,2)),"",VLOOKUP(C20,'Startovní listina'!$B$5:$F$141,2))</f>
        <v/>
      </c>
      <c r="E20" s="23" t="str">
        <f>IF(ISERROR(VLOOKUP(C20,'Startovní listina'!$B$5:$F$141,3)),"",VLOOKUP(C20,'Startovní listina'!$B$5:$F$141,3))</f>
        <v/>
      </c>
      <c r="F20" s="46" t="str">
        <f>IF(ISERROR(VLOOKUP(C20,'Startovní listina'!$B$5:$F$141,4)),"",VLOOKUP(C20,'Startovní listina'!$B$5:$F$141,4))</f>
        <v/>
      </c>
      <c r="G20" s="212" t="str">
        <f>IF(K20=K21,K20,"RŮZNÉ ODDÍLY !!!")</f>
        <v/>
      </c>
      <c r="H20" s="72"/>
      <c r="I20" s="199" t="str">
        <f>IF((H20=0),"",H20+H21)</f>
        <v/>
      </c>
      <c r="K20" s="38" t="str">
        <f>IF(ISERROR(VLOOKUP(C20,'Startovní listina'!$B$5:$F$141,5)),"",VLOOKUP(C20,'Startovní listina'!$B$5:$F$141,5))</f>
        <v/>
      </c>
    </row>
    <row r="21" spans="2:11" ht="13.5" thickBot="1">
      <c r="B21" s="209"/>
      <c r="C21" s="42"/>
      <c r="D21" s="54" t="str">
        <f>IF(ISERROR(VLOOKUP(C21,'Startovní listina'!$B$5:$F$141,2)),"",VLOOKUP(C21,'Startovní listina'!$B$5:$F$141,2))</f>
        <v/>
      </c>
      <c r="E21" s="53" t="str">
        <f>IF(ISERROR(VLOOKUP(C21,'Startovní listina'!$B$5:$F$141,3)),"",VLOOKUP(C21,'Startovní listina'!$B$5:$F$141,3))</f>
        <v/>
      </c>
      <c r="F21" s="42" t="str">
        <f>IF(ISERROR(VLOOKUP(C21,'Startovní listina'!$B$5:$F$141,4)),"",VLOOKUP(C21,'Startovní listina'!$B$5:$F$141,4))</f>
        <v/>
      </c>
      <c r="G21" s="213"/>
      <c r="H21" s="73"/>
      <c r="I21" s="200"/>
      <c r="K21" s="38" t="str">
        <f>IF(ISERROR(VLOOKUP(C21,'Startovní listina'!$B$5:$F$141,5)),"",VLOOKUP(C21,'Startovní listina'!$B$5:$F$141,5))</f>
        <v/>
      </c>
    </row>
  </sheetData>
  <sheetProtection selectLockedCells="1"/>
  <mergeCells count="29">
    <mergeCell ref="B6:B7"/>
    <mergeCell ref="G6:G7"/>
    <mergeCell ref="I6:I7"/>
    <mergeCell ref="B1:I1"/>
    <mergeCell ref="B2:I2"/>
    <mergeCell ref="B4:B5"/>
    <mergeCell ref="G4:G5"/>
    <mergeCell ref="I4:I5"/>
    <mergeCell ref="B8:B9"/>
    <mergeCell ref="G8:G9"/>
    <mergeCell ref="I8:I9"/>
    <mergeCell ref="B10:B11"/>
    <mergeCell ref="G10:G11"/>
    <mergeCell ref="I10:I11"/>
    <mergeCell ref="B12:B13"/>
    <mergeCell ref="G12:G13"/>
    <mergeCell ref="I12:I13"/>
    <mergeCell ref="B14:B15"/>
    <mergeCell ref="G14:G15"/>
    <mergeCell ref="I14:I15"/>
    <mergeCell ref="B20:B21"/>
    <mergeCell ref="G20:G21"/>
    <mergeCell ref="I20:I21"/>
    <mergeCell ref="B16:B17"/>
    <mergeCell ref="G16:G17"/>
    <mergeCell ref="I16:I17"/>
    <mergeCell ref="B18:B19"/>
    <mergeCell ref="G18:G19"/>
    <mergeCell ref="I18:I19"/>
  </mergeCells>
  <conditionalFormatting sqref="D14">
    <cfRule type="containsText" dxfId="2" priority="3" operator="containsText" text=" ">
      <formula>NOT(ISERROR(SEARCH(" ",D14)))</formula>
    </cfRule>
  </conditionalFormatting>
  <conditionalFormatting sqref="D16 D18 D20">
    <cfRule type="containsText" dxfId="1" priority="2" operator="containsText" text=" ">
      <formula>NOT(ISERROR(SEARCH(" ",D16)))</formula>
    </cfRule>
  </conditionalFormatting>
  <conditionalFormatting sqref="G4:G21">
    <cfRule type="containsText" dxfId="0" priority="1" operator="containsText" text="RŮZNÉ ODDÍLY !!!">
      <formula>NOT(ISERROR(SEARCH("RŮZNÉ ODDÍLY !!!",G4)))</formula>
    </cfRule>
  </conditionalFormatting>
  <pageMargins left="0.23622047244094491" right="0.19685039370078741" top="0.27559055118110237" bottom="0.98425196850393704" header="0.1574803149606299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8"/>
  <dimension ref="A1:AO667"/>
  <sheetViews>
    <sheetView showGridLines="0" showWhiteSpace="0" topLeftCell="A50" workbookViewId="0">
      <selection activeCell="I67" sqref="I67"/>
    </sheetView>
  </sheetViews>
  <sheetFormatPr defaultRowHeight="12.75"/>
  <cols>
    <col min="1" max="1" width="12.7109375" style="64" bestFit="1" customWidth="1"/>
    <col min="2" max="2" width="9.42578125" style="64" bestFit="1" customWidth="1"/>
    <col min="3" max="3" width="8.7109375" style="64" customWidth="1"/>
    <col min="4" max="4" width="9.42578125" style="64" bestFit="1" customWidth="1"/>
    <col min="5" max="5" width="16.5703125" style="64" customWidth="1"/>
    <col min="6" max="6" width="15.7109375" style="64" customWidth="1"/>
    <col min="7" max="7" width="8.85546875" style="66" customWidth="1"/>
    <col min="8" max="8" width="32.140625" style="64" customWidth="1"/>
    <col min="9" max="9" width="11.7109375" style="66" customWidth="1"/>
    <col min="10" max="10" width="3.42578125" style="63" customWidth="1"/>
    <col min="11" max="41" width="9.140625" style="63"/>
    <col min="42" max="16384" width="9.140625" style="64"/>
  </cols>
  <sheetData>
    <row r="1" spans="1:41" ht="48.75" customHeight="1" thickBot="1">
      <c r="A1" s="222" t="str">
        <f>"Výsledková listina - Malý svratecký maraton "&amp;'Prezenční listina'!O2</f>
        <v>Výsledková listina - Malý svratecký maraton 2015</v>
      </c>
      <c r="B1" s="223"/>
      <c r="C1" s="223"/>
      <c r="D1" s="223"/>
      <c r="E1" s="223"/>
      <c r="F1" s="223"/>
      <c r="G1" s="223"/>
      <c r="H1" s="223"/>
      <c r="I1" s="224"/>
    </row>
    <row r="2" spans="1:41" ht="26.25" customHeight="1">
      <c r="A2" s="225">
        <v>42238</v>
      </c>
      <c r="B2" s="226"/>
      <c r="C2" s="226"/>
      <c r="D2" s="226"/>
      <c r="E2" s="226"/>
      <c r="F2" s="226"/>
      <c r="G2" s="226"/>
      <c r="H2" s="226"/>
      <c r="I2" s="227"/>
      <c r="K2" s="228" t="s">
        <v>23</v>
      </c>
      <c r="L2" s="229"/>
      <c r="M2" s="229"/>
      <c r="N2" s="229"/>
      <c r="O2" s="230"/>
    </row>
    <row r="3" spans="1:41" ht="18.75" customHeight="1" thickBot="1">
      <c r="A3" s="237" t="str">
        <f>'Prezenční listina'!O2-1953&amp;". ročník"</f>
        <v>62. ročník</v>
      </c>
      <c r="B3" s="238"/>
      <c r="C3" s="238"/>
      <c r="D3" s="238"/>
      <c r="E3" s="238"/>
      <c r="F3" s="238"/>
      <c r="G3" s="238"/>
      <c r="H3" s="238"/>
      <c r="I3" s="239"/>
      <c r="K3" s="231"/>
      <c r="L3" s="232"/>
      <c r="M3" s="232"/>
      <c r="N3" s="232"/>
      <c r="O3" s="233"/>
    </row>
    <row r="4" spans="1:41" ht="25.5" customHeight="1" thickBot="1">
      <c r="A4" s="67" t="s">
        <v>11</v>
      </c>
      <c r="B4" s="68" t="s">
        <v>12</v>
      </c>
      <c r="C4" s="69" t="s">
        <v>3</v>
      </c>
      <c r="D4" s="68" t="s">
        <v>7</v>
      </c>
      <c r="E4" s="69" t="s">
        <v>6</v>
      </c>
      <c r="F4" s="69" t="s">
        <v>0</v>
      </c>
      <c r="G4" s="69" t="s">
        <v>1</v>
      </c>
      <c r="H4" s="69" t="s">
        <v>4</v>
      </c>
      <c r="I4" s="70" t="s">
        <v>8</v>
      </c>
      <c r="K4" s="231"/>
      <c r="L4" s="232"/>
      <c r="M4" s="232"/>
      <c r="N4" s="232"/>
      <c r="O4" s="233"/>
    </row>
    <row r="5" spans="1:41" s="80" customFormat="1" ht="20.100000000000001" customHeight="1">
      <c r="A5" s="74">
        <v>1</v>
      </c>
      <c r="B5" s="87">
        <v>1</v>
      </c>
      <c r="C5" s="76" t="str">
        <f>'Startovní listina'!G47</f>
        <v>B</v>
      </c>
      <c r="D5" s="76">
        <f>'Startovní listina'!B47</f>
        <v>48</v>
      </c>
      <c r="E5" s="77" t="str">
        <f>'Startovní listina'!C47</f>
        <v>Alman</v>
      </c>
      <c r="F5" s="77" t="str">
        <f>'Startovní listina'!D47</f>
        <v>Dušan</v>
      </c>
      <c r="G5" s="77">
        <f>'Startovní listina'!E47</f>
        <v>1967</v>
      </c>
      <c r="H5" s="77" t="str">
        <f>'Startovní listina'!F47</f>
        <v>Babice</v>
      </c>
      <c r="I5" s="78">
        <v>9.7083333333333341E-2</v>
      </c>
      <c r="J5" s="79"/>
      <c r="K5" s="231"/>
      <c r="L5" s="232"/>
      <c r="M5" s="232"/>
      <c r="N5" s="232"/>
      <c r="O5" s="233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</row>
    <row r="6" spans="1:41" s="80" customFormat="1" ht="20.100000000000001" customHeight="1">
      <c r="A6" s="74">
        <f>IF('Výsledková listina (2)'!D5&lt;&gt;"",A5+1,"")</f>
        <v>2</v>
      </c>
      <c r="B6" s="75"/>
      <c r="C6" s="76" t="str">
        <f>'Startovní listina'!G71</f>
        <v>C</v>
      </c>
      <c r="D6" s="76">
        <f>'Startovní listina'!B71</f>
        <v>77</v>
      </c>
      <c r="E6" s="77" t="str">
        <f>'Startovní listina'!C71</f>
        <v>Barták</v>
      </c>
      <c r="F6" s="77" t="str">
        <f>'Startovní listina'!D71</f>
        <v>Roland</v>
      </c>
      <c r="G6" s="77">
        <f>'Startovní listina'!E71</f>
        <v>1965</v>
      </c>
      <c r="H6" s="77" t="str">
        <f>'Startovní listina'!F71</f>
        <v>Kuřim</v>
      </c>
      <c r="I6" s="78">
        <v>0.11597222222222221</v>
      </c>
      <c r="J6" s="79"/>
      <c r="K6" s="231"/>
      <c r="L6" s="232"/>
      <c r="M6" s="232"/>
      <c r="N6" s="232"/>
      <c r="O6" s="233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</row>
    <row r="7" spans="1:41" ht="20.100000000000001" customHeight="1">
      <c r="A7" s="74">
        <f>IF('Výsledková listina (2)'!D6&lt;&gt;"",A6+1,"")</f>
        <v>3</v>
      </c>
      <c r="B7" s="75"/>
      <c r="C7" s="76" t="str">
        <f>'Startovní listina'!G5</f>
        <v>C</v>
      </c>
      <c r="D7" s="88">
        <f>'Startovní listina'!B5</f>
        <v>1</v>
      </c>
      <c r="E7" s="77" t="str">
        <f>'Startovní listina'!C5</f>
        <v>Bečička</v>
      </c>
      <c r="F7" s="77" t="str">
        <f>'Startovní listina'!D5</f>
        <v>Petr</v>
      </c>
      <c r="G7" s="77">
        <f>'Startovní listina'!E5</f>
        <v>1960</v>
      </c>
      <c r="H7" s="77" t="str">
        <f>'Startovní listina'!F5</f>
        <v>HAL 3000 Brno</v>
      </c>
      <c r="I7" s="78">
        <v>0.12658564814814816</v>
      </c>
      <c r="K7" s="231"/>
      <c r="L7" s="232"/>
      <c r="M7" s="232"/>
      <c r="N7" s="232"/>
      <c r="O7" s="233"/>
    </row>
    <row r="8" spans="1:41" ht="20.100000000000001" customHeight="1">
      <c r="A8" s="74">
        <f>IF('Výsledková listina (2)'!D7&lt;&gt;"",A7+1,"")</f>
        <v>4</v>
      </c>
      <c r="B8" s="75"/>
      <c r="C8" s="76" t="str">
        <f>'Startovní listina'!G85</f>
        <v>B</v>
      </c>
      <c r="D8" s="76">
        <f>'Startovní listina'!B85</f>
        <v>94</v>
      </c>
      <c r="E8" s="77" t="str">
        <f>'Startovní listina'!C85</f>
        <v>Benc</v>
      </c>
      <c r="F8" s="77" t="str">
        <f>'Startovní listina'!D85</f>
        <v>Karel</v>
      </c>
      <c r="G8" s="77">
        <f>'Startovní listina'!E85</f>
        <v>1975</v>
      </c>
      <c r="H8" s="77" t="str">
        <f>'Startovní listina'!F85</f>
        <v>Pivonice</v>
      </c>
      <c r="I8" s="78">
        <v>0.14457175925925927</v>
      </c>
      <c r="K8" s="231"/>
      <c r="L8" s="232"/>
      <c r="M8" s="232"/>
      <c r="N8" s="232"/>
      <c r="O8" s="233"/>
    </row>
    <row r="9" spans="1:41" ht="20.100000000000001" customHeight="1">
      <c r="A9" s="74">
        <f>IF('Výsledková listina (2)'!D8&lt;&gt;"",A8+1,"")</f>
        <v>5</v>
      </c>
      <c r="B9" s="75"/>
      <c r="C9" s="76" t="str">
        <f>'Startovní listina'!G59</f>
        <v>C</v>
      </c>
      <c r="D9" s="76">
        <f>'Startovní listina'!B59</f>
        <v>61</v>
      </c>
      <c r="E9" s="77" t="str">
        <f>'Startovní listina'!C59</f>
        <v>Bezrouk</v>
      </c>
      <c r="F9" s="77" t="str">
        <f>'Startovní listina'!D59</f>
        <v>Jiří</v>
      </c>
      <c r="G9" s="77">
        <f>'Startovní listina'!E59</f>
        <v>1962</v>
      </c>
      <c r="H9" s="77" t="str">
        <f>'Startovní listina'!F59</f>
        <v>Křtiny</v>
      </c>
      <c r="I9" s="78">
        <v>9.9432870370370366E-2</v>
      </c>
      <c r="K9" s="231"/>
      <c r="L9" s="232"/>
      <c r="M9" s="232"/>
      <c r="N9" s="232"/>
      <c r="O9" s="233"/>
    </row>
    <row r="10" spans="1:41" ht="20.100000000000001" customHeight="1">
      <c r="A10" s="74">
        <f>IF('Výsledková listina (2)'!D9&lt;&gt;"",A9+1,"")</f>
        <v>6</v>
      </c>
      <c r="B10" s="75"/>
      <c r="C10" s="76" t="str">
        <f>'Startovní listina'!G46</f>
        <v>D</v>
      </c>
      <c r="D10" s="76">
        <f>'Startovní listina'!B46</f>
        <v>47</v>
      </c>
      <c r="E10" s="77" t="str">
        <f>'Startovní listina'!C46</f>
        <v>Boháč</v>
      </c>
      <c r="F10" s="77" t="str">
        <f>'Startovní listina'!D46</f>
        <v>Jiří</v>
      </c>
      <c r="G10" s="77">
        <f>'Startovní listina'!E46</f>
        <v>1954</v>
      </c>
      <c r="H10" s="77" t="str">
        <f>'Startovní listina'!F46</f>
        <v>Běhej Brno com</v>
      </c>
      <c r="I10" s="78">
        <v>0.11843749999999999</v>
      </c>
      <c r="K10" s="231"/>
      <c r="L10" s="232"/>
      <c r="M10" s="232"/>
      <c r="N10" s="232"/>
      <c r="O10" s="233"/>
    </row>
    <row r="11" spans="1:41" ht="20.100000000000001" customHeight="1">
      <c r="A11" s="74">
        <f>IF('Výsledková listina (2)'!D10&lt;&gt;"",A10+1,"")</f>
        <v>7</v>
      </c>
      <c r="B11" s="75"/>
      <c r="C11" s="76" t="str">
        <f>'Startovní listina'!G28</f>
        <v>A</v>
      </c>
      <c r="D11" s="76">
        <f>'Startovní listina'!B28</f>
        <v>27</v>
      </c>
      <c r="E11" s="77" t="str">
        <f>'Startovní listina'!C28</f>
        <v>Bohuslav</v>
      </c>
      <c r="F11" s="77" t="str">
        <f>'Startovní listina'!D28</f>
        <v>Martin</v>
      </c>
      <c r="G11" s="77">
        <f>'Startovní listina'!E28</f>
        <v>1987</v>
      </c>
      <c r="H11" s="77" t="str">
        <f>'Startovní listina'!F28</f>
        <v>Atletic Třebíč</v>
      </c>
      <c r="I11" s="78">
        <v>0.10146990740740741</v>
      </c>
      <c r="K11" s="231"/>
      <c r="L11" s="232"/>
      <c r="M11" s="232"/>
      <c r="N11" s="232"/>
      <c r="O11" s="233"/>
    </row>
    <row r="12" spans="1:41" ht="20.100000000000001" customHeight="1">
      <c r="A12" s="74">
        <f>IF('Výsledková listina (2)'!D11&lt;&gt;"",A11+1,"")</f>
        <v>8</v>
      </c>
      <c r="B12" s="75"/>
      <c r="C12" s="76" t="str">
        <f>'Startovní listina'!G67</f>
        <v>A</v>
      </c>
      <c r="D12" s="76">
        <f>'Startovní listina'!B67</f>
        <v>73</v>
      </c>
      <c r="E12" s="77" t="str">
        <f>'Startovní listina'!C67</f>
        <v>Brabenec</v>
      </c>
      <c r="F12" s="77" t="str">
        <f>'Startovní listina'!D67</f>
        <v>Aleš</v>
      </c>
      <c r="G12" s="77">
        <f>'Startovní listina'!E67</f>
        <v>1987</v>
      </c>
      <c r="H12" s="77" t="str">
        <f>'Startovní listina'!F67</f>
        <v>Žďár nad Sázavou</v>
      </c>
      <c r="I12" s="78">
        <v>0.10743055555555554</v>
      </c>
      <c r="K12" s="231"/>
      <c r="L12" s="232"/>
      <c r="M12" s="232"/>
      <c r="N12" s="232"/>
      <c r="O12" s="233"/>
    </row>
    <row r="13" spans="1:41" ht="20.100000000000001" customHeight="1" thickBot="1">
      <c r="A13" s="74">
        <f>IF('Výsledková listina (2)'!D12&lt;&gt;"",A12+1,"")</f>
        <v>9</v>
      </c>
      <c r="B13" s="75"/>
      <c r="C13" s="76" t="str">
        <f>'Startovní listina'!G68</f>
        <v>C</v>
      </c>
      <c r="D13" s="76">
        <f>'Startovní listina'!B68</f>
        <v>74</v>
      </c>
      <c r="E13" s="77" t="str">
        <f>'Startovní listina'!C68</f>
        <v>Brabenec</v>
      </c>
      <c r="F13" s="77" t="str">
        <f>'Startovní listina'!D68</f>
        <v>Miroslav</v>
      </c>
      <c r="G13" s="77">
        <f>'Startovní listina'!E68</f>
        <v>1959</v>
      </c>
      <c r="H13" s="77" t="str">
        <f>'Startovní listina'!F68</f>
        <v>Žďár nad Sázavou</v>
      </c>
      <c r="I13" s="78">
        <v>0.1129976851851852</v>
      </c>
      <c r="K13" s="234"/>
      <c r="L13" s="235"/>
      <c r="M13" s="235"/>
      <c r="N13" s="235"/>
      <c r="O13" s="236"/>
    </row>
    <row r="14" spans="1:41" ht="20.100000000000001" customHeight="1">
      <c r="A14" s="74">
        <f>IF('Výsledková listina (2)'!D13&lt;&gt;"",A13+1,"")</f>
        <v>10</v>
      </c>
      <c r="B14" s="75"/>
      <c r="C14" s="76" t="str">
        <f>'Startovní listina'!G62</f>
        <v>B</v>
      </c>
      <c r="D14" s="76">
        <f>'Startovní listina'!B62</f>
        <v>64</v>
      </c>
      <c r="E14" s="77" t="str">
        <f>'Startovní listina'!C62</f>
        <v>Cechmaister</v>
      </c>
      <c r="F14" s="77" t="str">
        <f>'Startovní listina'!D62</f>
        <v>Bohumil</v>
      </c>
      <c r="G14" s="77">
        <f>'Startovní listina'!E62</f>
        <v>1974</v>
      </c>
      <c r="H14" s="77" t="str">
        <f>'Startovní listina'!F62</f>
        <v>Sokol Přísnotice</v>
      </c>
      <c r="I14" s="78">
        <v>0.11290509259259258</v>
      </c>
    </row>
    <row r="15" spans="1:41" ht="20.100000000000001" customHeight="1">
      <c r="A15" s="74">
        <f>IF('Výsledková listina (2)'!D14&lt;&gt;"",A14+1,"")</f>
        <v>11</v>
      </c>
      <c r="B15" s="75"/>
      <c r="C15" s="76" t="str">
        <f>'Startovní listina'!G55</f>
        <v>C</v>
      </c>
      <c r="D15" s="76">
        <f>'Startovní listina'!B55</f>
        <v>57</v>
      </c>
      <c r="E15" s="77" t="str">
        <f>'Startovní listina'!C55</f>
        <v>Češner</v>
      </c>
      <c r="F15" s="77" t="str">
        <f>'Startovní listina'!D55</f>
        <v>Vladimír</v>
      </c>
      <c r="G15" s="77">
        <f>'Startovní listina'!E55</f>
        <v>1958</v>
      </c>
      <c r="H15" s="77" t="str">
        <f>'Startovní listina'!F55</f>
        <v>Odolena Voda</v>
      </c>
      <c r="I15" s="78">
        <v>0.11152777777777778</v>
      </c>
    </row>
    <row r="16" spans="1:41" ht="20.100000000000001" customHeight="1">
      <c r="A16" s="74">
        <f>IF('Výsledková listina (2)'!D15&lt;&gt;"",A15+1,"")</f>
        <v>12</v>
      </c>
      <c r="B16" s="75"/>
      <c r="C16" s="76" t="str">
        <f>'Startovní listina'!G60</f>
        <v>C</v>
      </c>
      <c r="D16" s="76">
        <f>'Startovní listina'!B60</f>
        <v>62</v>
      </c>
      <c r="E16" s="77" t="str">
        <f>'Startovní listina'!C60</f>
        <v>Čuhel</v>
      </c>
      <c r="F16" s="77" t="str">
        <f>'Startovní listina'!D60</f>
        <v>Jiří</v>
      </c>
      <c r="G16" s="77">
        <f>'Startovní listina'!E60</f>
        <v>1958</v>
      </c>
      <c r="H16" s="77" t="str">
        <f>'Startovní listina'!F60</f>
        <v>Křtěnov</v>
      </c>
      <c r="I16" s="78">
        <v>0.11034722222222222</v>
      </c>
    </row>
    <row r="17" spans="1:13" ht="20.100000000000001" customHeight="1">
      <c r="A17" s="74">
        <f>IF('Výsledková listina (2)'!D16&lt;&gt;"",A16+1,"")</f>
        <v>13</v>
      </c>
      <c r="B17" s="75"/>
      <c r="C17" s="76" t="str">
        <f>'Startovní listina'!G7</f>
        <v>F</v>
      </c>
      <c r="D17" s="76">
        <f>'Startovní listina'!B7</f>
        <v>3</v>
      </c>
      <c r="E17" s="77" t="str">
        <f>'Startovní listina'!C7</f>
        <v>Dostálová</v>
      </c>
      <c r="F17" s="77" t="str">
        <f>'Startovní listina'!D7</f>
        <v>Vendula</v>
      </c>
      <c r="G17" s="77">
        <f>'Startovní listina'!E7</f>
        <v>1981</v>
      </c>
      <c r="H17" s="77" t="str">
        <f>'Startovní listina'!F7</f>
        <v>HAL 3000 Brno</v>
      </c>
      <c r="I17" s="78">
        <v>0.13043981481481481</v>
      </c>
    </row>
    <row r="18" spans="1:13" ht="20.100000000000001" customHeight="1">
      <c r="A18" s="74">
        <f>IF('Výsledková listina (2)'!D17&lt;&gt;"",A17+1,"")</f>
        <v>14</v>
      </c>
      <c r="B18" s="75"/>
      <c r="C18" s="76" t="str">
        <f>'Startovní listina'!G63</f>
        <v>A</v>
      </c>
      <c r="D18" s="76">
        <f>'Startovní listina'!B63</f>
        <v>67</v>
      </c>
      <c r="E18" s="77" t="str">
        <f>'Startovní listina'!C63</f>
        <v>Dubský</v>
      </c>
      <c r="F18" s="77" t="str">
        <f>'Startovní listina'!D63</f>
        <v>Roman</v>
      </c>
      <c r="G18" s="77">
        <f>'Startovní listina'!E63</f>
        <v>1978</v>
      </c>
      <c r="H18" s="77" t="str">
        <f>'Startovní listina'!F63</f>
        <v>SK Přibyslav</v>
      </c>
      <c r="I18" s="78">
        <v>0.11059027777777779</v>
      </c>
    </row>
    <row r="19" spans="1:13" ht="20.100000000000001" customHeight="1">
      <c r="A19" s="74">
        <f>IF('Výsledková listina (2)'!D18&lt;&gt;"",A18+1,"")</f>
        <v>15</v>
      </c>
      <c r="B19" s="75"/>
      <c r="C19" s="76" t="str">
        <f>'Startovní listina'!G49</f>
        <v>B</v>
      </c>
      <c r="D19" s="76">
        <f>'Startovní listina'!B49</f>
        <v>50</v>
      </c>
      <c r="E19" s="77" t="str">
        <f>'Startovní listina'!C49</f>
        <v>Dušil</v>
      </c>
      <c r="F19" s="77" t="str">
        <f>'Startovní listina'!D49</f>
        <v>Jaroslav</v>
      </c>
      <c r="G19" s="77">
        <f>'Startovní listina'!E49</f>
        <v>1970</v>
      </c>
      <c r="H19" s="77" t="str">
        <f>'Startovní listina'!F49</f>
        <v>Brno</v>
      </c>
      <c r="I19" s="78">
        <v>9.2511574074074066E-2</v>
      </c>
      <c r="M19" s="71"/>
    </row>
    <row r="20" spans="1:13" ht="20.100000000000001" customHeight="1">
      <c r="A20" s="74">
        <f>IF('Výsledková listina (2)'!D19&lt;&gt;"",A19+1,"")</f>
        <v>16</v>
      </c>
      <c r="B20" s="75"/>
      <c r="C20" s="76" t="str">
        <f>'Startovní listina'!G14</f>
        <v>C</v>
      </c>
      <c r="D20" s="76">
        <f>'Startovní listina'!B14</f>
        <v>10</v>
      </c>
      <c r="E20" s="77" t="str">
        <f>'Startovní listina'!C14</f>
        <v>Dvorský</v>
      </c>
      <c r="F20" s="77" t="str">
        <f>'Startovní listina'!D14</f>
        <v>Ladislav</v>
      </c>
      <c r="G20" s="77">
        <f>'Startovní listina'!E14</f>
        <v>1965</v>
      </c>
      <c r="H20" s="77" t="str">
        <f>'Startovní listina'!F14</f>
        <v>MK Seitl Ostrava</v>
      </c>
      <c r="I20" s="78">
        <v>0.1059837962962963</v>
      </c>
    </row>
    <row r="21" spans="1:13" ht="20.100000000000001" customHeight="1">
      <c r="A21" s="74">
        <f>IF('Výsledková listina (2)'!D20&lt;&gt;"",A20+1,"")</f>
        <v>17</v>
      </c>
      <c r="B21" s="75"/>
      <c r="C21" s="76" t="str">
        <f>'Startovní listina'!G42</f>
        <v>B</v>
      </c>
      <c r="D21" s="76">
        <f>'Startovní listina'!B42</f>
        <v>43</v>
      </c>
      <c r="E21" s="77" t="str">
        <f>'Startovní listina'!C42</f>
        <v>Dvořák</v>
      </c>
      <c r="F21" s="77" t="str">
        <f>'Startovní listina'!D42</f>
        <v>Vojtěch</v>
      </c>
      <c r="G21" s="77">
        <f>'Startovní listina'!E42</f>
        <v>1974</v>
      </c>
      <c r="H21" s="77" t="str">
        <f>'Startovní listina'!F42</f>
        <v>Brno</v>
      </c>
      <c r="I21" s="78">
        <v>0.11789351851851852</v>
      </c>
    </row>
    <row r="22" spans="1:13" ht="20.100000000000001" customHeight="1">
      <c r="A22" s="74">
        <f>IF('Výsledková listina (2)'!D22&lt;&gt;"",A21+1,"")</f>
        <v>18</v>
      </c>
      <c r="B22" s="75"/>
      <c r="C22" s="76" t="str">
        <f>'Startovní listina'!G79</f>
        <v>F</v>
      </c>
      <c r="D22" s="76">
        <f>'Startovní listina'!B79</f>
        <v>87</v>
      </c>
      <c r="E22" s="77" t="str">
        <f>'Startovní listina'!C79</f>
        <v>Dýrová Macháčková</v>
      </c>
      <c r="F22" s="77" t="str">
        <f>'Startovní listina'!D79</f>
        <v>Šárka</v>
      </c>
      <c r="G22" s="77">
        <f>'Startovní listina'!E79</f>
        <v>1983</v>
      </c>
      <c r="H22" s="77" t="str">
        <f>'Startovní listina'!F79</f>
        <v>Mizunoteam Brno</v>
      </c>
      <c r="I22" s="78">
        <v>9.2696759259259257E-2</v>
      </c>
    </row>
    <row r="23" spans="1:13" ht="20.100000000000001" customHeight="1">
      <c r="A23" s="74">
        <f>IF('Výsledková listina (2)'!D21&lt;&gt;"",A22+1,"")</f>
        <v>19</v>
      </c>
      <c r="B23" s="75"/>
      <c r="C23" s="76" t="str">
        <f>'Startovní listina'!G15</f>
        <v>A</v>
      </c>
      <c r="D23" s="76">
        <f>'Startovní listina'!B15</f>
        <v>11</v>
      </c>
      <c r="E23" s="77" t="str">
        <f>'Startovní listina'!C15</f>
        <v>Fousek</v>
      </c>
      <c r="F23" s="77" t="str">
        <f>'Startovní listina'!D15</f>
        <v>Jan</v>
      </c>
      <c r="G23" s="77">
        <f>'Startovní listina'!E15</f>
        <v>1991</v>
      </c>
      <c r="H23" s="77" t="str">
        <f>'Startovní listina'!F15</f>
        <v>MK Seitl Ostrava</v>
      </c>
      <c r="I23" s="78">
        <v>8.4212962962962976E-2</v>
      </c>
    </row>
    <row r="24" spans="1:13" ht="20.100000000000001" customHeight="1">
      <c r="A24" s="74">
        <f>IF('Výsledková listina (2)'!D23&lt;&gt;"",A23+1,"")</f>
        <v>20</v>
      </c>
      <c r="B24" s="75"/>
      <c r="C24" s="76" t="str">
        <f>'Startovní listina'!G91</f>
        <v>B</v>
      </c>
      <c r="D24" s="76">
        <f>'Startovní listina'!B91</f>
        <v>100</v>
      </c>
      <c r="E24" s="77" t="str">
        <f>'Startovní listina'!C91</f>
        <v>Fučík</v>
      </c>
      <c r="F24" s="77" t="str">
        <f>'Startovní listina'!D91</f>
        <v>Jaroslav</v>
      </c>
      <c r="G24" s="77">
        <f>'Startovní listina'!E91</f>
        <v>1974</v>
      </c>
      <c r="H24" s="77" t="str">
        <f>'Startovní listina'!F91</f>
        <v>Prosetín</v>
      </c>
      <c r="I24" s="78">
        <v>0.10452546296296296</v>
      </c>
    </row>
    <row r="25" spans="1:13" ht="20.100000000000001" customHeight="1">
      <c r="A25" s="74">
        <f>IF('Výsledková listina (2)'!D24&lt;&gt;"",A24+1,"")</f>
        <v>21</v>
      </c>
      <c r="B25" s="75"/>
      <c r="C25" s="76" t="str">
        <f>'Startovní listina'!G74</f>
        <v>A</v>
      </c>
      <c r="D25" s="76">
        <f>'Startovní listina'!B74</f>
        <v>82</v>
      </c>
      <c r="E25" s="77" t="str">
        <f>'Startovní listina'!C74</f>
        <v>Glier</v>
      </c>
      <c r="F25" s="77" t="str">
        <f>'Startovní listina'!D74</f>
        <v>Michal</v>
      </c>
      <c r="G25" s="77">
        <f>'Startovní listina'!E74</f>
        <v>1982</v>
      </c>
      <c r="H25" s="77" t="str">
        <f>'Startovní listina'!F74</f>
        <v>Moravská Slávia Brno</v>
      </c>
      <c r="I25" s="78">
        <v>9.0972222222222218E-2</v>
      </c>
    </row>
    <row r="26" spans="1:13" ht="20.100000000000001" customHeight="1">
      <c r="A26" s="74">
        <f>IF('Výsledková listina (2)'!D25&lt;&gt;"",A25+1,"")</f>
        <v>22</v>
      </c>
      <c r="B26" s="75"/>
      <c r="C26" s="76" t="str">
        <f>'Startovní listina'!G44</f>
        <v>A</v>
      </c>
      <c r="D26" s="76">
        <f>'Startovní listina'!B44</f>
        <v>45</v>
      </c>
      <c r="E26" s="77" t="str">
        <f>'Startovní listina'!C44</f>
        <v>Hakl</v>
      </c>
      <c r="F26" s="77" t="str">
        <f>'Startovní listina'!D44</f>
        <v>Martin</v>
      </c>
      <c r="G26" s="77">
        <f>'Startovní listina'!E44</f>
        <v>1987</v>
      </c>
      <c r="H26" s="77" t="str">
        <f>'Startovní listina'!F44</f>
        <v>Running with Those that Carit</v>
      </c>
      <c r="I26" s="78">
        <v>0.13237268518518519</v>
      </c>
    </row>
    <row r="27" spans="1:13" ht="20.100000000000001" customHeight="1">
      <c r="A27" s="74">
        <f>IF('Výsledková listina (2)'!D26&lt;&gt;"",A26+1,"")</f>
        <v>23</v>
      </c>
      <c r="B27" s="75"/>
      <c r="C27" s="76" t="str">
        <f>'Startovní listina'!G84</f>
        <v>B</v>
      </c>
      <c r="D27" s="76">
        <f>'Startovní listina'!B84</f>
        <v>93</v>
      </c>
      <c r="E27" s="77" t="str">
        <f>'Startovní listina'!C84</f>
        <v>Havlíček</v>
      </c>
      <c r="F27" s="77" t="str">
        <f>'Startovní listina'!D84</f>
        <v>Ivo</v>
      </c>
      <c r="G27" s="77">
        <f>'Startovní listina'!E84</f>
        <v>1966</v>
      </c>
      <c r="H27" s="77" t="str">
        <f>'Startovní listina'!F84</f>
        <v>Lánov - Krkonoše</v>
      </c>
      <c r="I27" s="78">
        <v>0.10303240740740742</v>
      </c>
    </row>
    <row r="28" spans="1:13" ht="20.100000000000001" customHeight="1">
      <c r="A28" s="74">
        <f>IF('Výsledková listina (2)'!D27&lt;&gt;"",A27+1,"")</f>
        <v>24</v>
      </c>
      <c r="B28" s="75"/>
      <c r="C28" s="76" t="str">
        <f>'Startovní listina'!G87</f>
        <v>B</v>
      </c>
      <c r="D28" s="76">
        <f>'Startovní listina'!B87</f>
        <v>96</v>
      </c>
      <c r="E28" s="77" t="str">
        <f>'Startovní listina'!C87</f>
        <v>Hladký</v>
      </c>
      <c r="F28" s="77" t="str">
        <f>'Startovní listina'!D87</f>
        <v>Jiří</v>
      </c>
      <c r="G28" s="77">
        <f>'Startovní listina'!E87</f>
        <v>1975</v>
      </c>
      <c r="H28" s="77" t="str">
        <f>'Startovní listina'!F87</f>
        <v>Brno - Nový Lískovec</v>
      </c>
      <c r="I28" s="78">
        <v>0.10371527777777778</v>
      </c>
    </row>
    <row r="29" spans="1:13" ht="20.100000000000001" customHeight="1">
      <c r="A29" s="74">
        <f>IF('Výsledková listina (2)'!D28&lt;&gt;"",A28+1,"")</f>
        <v>25</v>
      </c>
      <c r="B29" s="75"/>
      <c r="C29" s="76" t="str">
        <f>'Startovní listina'!G75</f>
        <v>B</v>
      </c>
      <c r="D29" s="76">
        <f>'Startovní listina'!B75</f>
        <v>83</v>
      </c>
      <c r="E29" s="77" t="str">
        <f>'Startovní listina'!C75</f>
        <v>Holoubek</v>
      </c>
      <c r="F29" s="77" t="str">
        <f>'Startovní listina'!D75</f>
        <v>Jindřich</v>
      </c>
      <c r="G29" s="77">
        <f>'Startovní listina'!E75</f>
        <v>1968</v>
      </c>
      <c r="H29" s="77" t="str">
        <f>'Startovní listina'!F75</f>
        <v>Brno</v>
      </c>
      <c r="I29" s="78">
        <v>0.12612268518518518</v>
      </c>
    </row>
    <row r="30" spans="1:13" ht="20.100000000000001" customHeight="1">
      <c r="A30" s="74">
        <f>IF('Výsledková listina (2)'!D29&lt;&gt;"",A29+1,"")</f>
        <v>26</v>
      </c>
      <c r="B30" s="75"/>
      <c r="C30" s="76" t="str">
        <f>'Startovní listina'!G18</f>
        <v>E</v>
      </c>
      <c r="D30" s="76">
        <f>'Startovní listina'!B18</f>
        <v>14</v>
      </c>
      <c r="E30" s="77" t="str">
        <f>'Startovní listina'!C18</f>
        <v>Holý</v>
      </c>
      <c r="F30" s="77" t="str">
        <f>'Startovní listina'!D18</f>
        <v>Josef</v>
      </c>
      <c r="G30" s="77">
        <f>'Startovní listina'!E18</f>
        <v>1941</v>
      </c>
      <c r="H30" s="77" t="str">
        <f>'Startovní listina'!F18</f>
        <v>Moravská Slávia Brno</v>
      </c>
      <c r="I30" s="78"/>
    </row>
    <row r="31" spans="1:13" ht="20.100000000000001" customHeight="1">
      <c r="A31" s="74">
        <f>IF('Výsledková listina (2)'!D30&lt;&gt;"",A30+1,"")</f>
        <v>27</v>
      </c>
      <c r="B31" s="75"/>
      <c r="C31" s="76" t="str">
        <f>'Startovní listina'!G41</f>
        <v>B</v>
      </c>
      <c r="D31" s="76">
        <f>'Startovní listina'!B41</f>
        <v>42</v>
      </c>
      <c r="E31" s="77" t="str">
        <f>'Startovní listina'!C41</f>
        <v>Horný</v>
      </c>
      <c r="F31" s="77" t="str">
        <f>'Startovní listina'!D41</f>
        <v>Pavel</v>
      </c>
      <c r="G31" s="77">
        <f>'Startovní listina'!E41</f>
        <v>1973</v>
      </c>
      <c r="H31" s="77" t="str">
        <f>'Startovní listina'!F41</f>
        <v>VHT Přerov</v>
      </c>
      <c r="I31" s="78">
        <v>9.4976851851851854E-2</v>
      </c>
    </row>
    <row r="32" spans="1:13" ht="20.100000000000001" customHeight="1">
      <c r="A32" s="74">
        <f>IF('Výsledková listina (2)'!D31&lt;&gt;"",A31+1,"")</f>
        <v>28</v>
      </c>
      <c r="B32" s="75"/>
      <c r="C32" s="76" t="str">
        <f>'Startovní listina'!G23</f>
        <v>E</v>
      </c>
      <c r="D32" s="76">
        <f>'Startovní listina'!B23</f>
        <v>21</v>
      </c>
      <c r="E32" s="77" t="str">
        <f>'Startovní listina'!C23</f>
        <v>Hrubý</v>
      </c>
      <c r="F32" s="77" t="str">
        <f>'Startovní listina'!D23</f>
        <v>Milan</v>
      </c>
      <c r="G32" s="77">
        <f>'Startovní listina'!E23</f>
        <v>1938</v>
      </c>
      <c r="H32" s="77" t="str">
        <f>'Startovní listina'!F23</f>
        <v>Blansko</v>
      </c>
      <c r="I32" s="78"/>
    </row>
    <row r="33" spans="1:9" ht="20.100000000000001" customHeight="1">
      <c r="A33" s="74">
        <f>IF('Výsledková listina (2)'!D32&lt;&gt;"",A32+1,"")</f>
        <v>29</v>
      </c>
      <c r="B33" s="75"/>
      <c r="C33" s="76" t="str">
        <f>'Startovní listina'!G57</f>
        <v>A</v>
      </c>
      <c r="D33" s="76">
        <f>'Startovní listina'!B57</f>
        <v>59</v>
      </c>
      <c r="E33" s="77" t="str">
        <f>'Startovní listina'!C57</f>
        <v>Hübner</v>
      </c>
      <c r="F33" s="77" t="str">
        <f>'Startovní listina'!D57</f>
        <v>Jan</v>
      </c>
      <c r="G33" s="77">
        <f>'Startovní listina'!E57</f>
        <v>1978</v>
      </c>
      <c r="H33" s="77" t="str">
        <f>'Startovní listina'!F57</f>
        <v>SDH Bolešín</v>
      </c>
      <c r="I33" s="78">
        <v>0.11295138888888889</v>
      </c>
    </row>
    <row r="34" spans="1:9" ht="20.100000000000001" customHeight="1">
      <c r="A34" s="74">
        <f>IF('Výsledková listina (2)'!D33&lt;&gt;"",A33+1,"")</f>
        <v>30</v>
      </c>
      <c r="B34" s="75"/>
      <c r="C34" s="76" t="str">
        <f>'Startovní listina'!G40</f>
        <v>B</v>
      </c>
      <c r="D34" s="76">
        <f>'Startovní listina'!B40</f>
        <v>41</v>
      </c>
      <c r="E34" s="77" t="str">
        <f>'Startovní listina'!C40</f>
        <v>Hýbl</v>
      </c>
      <c r="F34" s="77" t="str">
        <f>'Startovní listina'!D40</f>
        <v>Jiří</v>
      </c>
      <c r="G34" s="77">
        <f>'Startovní listina'!E40</f>
        <v>1967</v>
      </c>
      <c r="H34" s="77" t="str">
        <f>'Startovní listina'!F40</f>
        <v>Hrušovany u Brna</v>
      </c>
      <c r="I34" s="78">
        <v>9.0393518518518512E-2</v>
      </c>
    </row>
    <row r="35" spans="1:9" ht="20.100000000000001" customHeight="1">
      <c r="A35" s="74">
        <f>IF('Výsledková listina (2)'!D34&lt;&gt;"",A34+1,"")</f>
        <v>31</v>
      </c>
      <c r="B35" s="75"/>
      <c r="C35" s="76" t="str">
        <f>'Startovní listina'!G9</f>
        <v>B</v>
      </c>
      <c r="D35" s="76">
        <f>'Startovní listina'!B9</f>
        <v>5</v>
      </c>
      <c r="E35" s="77" t="str">
        <f>'Startovní listina'!C9</f>
        <v>Chramosta</v>
      </c>
      <c r="F35" s="77" t="str">
        <f>'Startovní listina'!D9</f>
        <v>Jaroslav</v>
      </c>
      <c r="G35" s="77">
        <f>'Startovní listina'!E9</f>
        <v>1966</v>
      </c>
      <c r="H35" s="77" t="str">
        <f>'Startovní listina'!F9</f>
        <v>JABOJA Team Děčín</v>
      </c>
      <c r="I35" s="78">
        <v>8.744212962962962E-2</v>
      </c>
    </row>
    <row r="36" spans="1:9" ht="20.100000000000001" customHeight="1">
      <c r="A36" s="74">
        <f>IF('Výsledková listina (2)'!D35&lt;&gt;"",A35+1,"")</f>
        <v>32</v>
      </c>
      <c r="B36" s="75"/>
      <c r="C36" s="76" t="str">
        <f>'Startovní listina'!G77</f>
        <v>B</v>
      </c>
      <c r="D36" s="76">
        <f>'Startovní listina'!B77</f>
        <v>85</v>
      </c>
      <c r="E36" s="77" t="str">
        <f>'Startovní listina'!C77</f>
        <v>Jaskulka</v>
      </c>
      <c r="F36" s="77" t="str">
        <f>'Startovní listina'!D77</f>
        <v>Martin</v>
      </c>
      <c r="G36" s="77">
        <f>'Startovní listina'!E77</f>
        <v>1968</v>
      </c>
      <c r="H36" s="77" t="str">
        <f>'Startovní listina'!F77</f>
        <v>Kuřim</v>
      </c>
      <c r="I36" s="78"/>
    </row>
    <row r="37" spans="1:9" ht="20.100000000000001" customHeight="1">
      <c r="A37" s="74">
        <f>IF('Výsledková listina (2)'!D36&lt;&gt;"",A36+1,"")</f>
        <v>33</v>
      </c>
      <c r="B37" s="75"/>
      <c r="C37" s="76" t="str">
        <f>'Startovní listina'!G81</f>
        <v>G</v>
      </c>
      <c r="D37" s="76">
        <f>'Startovní listina'!B81</f>
        <v>90</v>
      </c>
      <c r="E37" s="77" t="str">
        <f>'Startovní listina'!C81</f>
        <v>Ježová</v>
      </c>
      <c r="F37" s="77" t="str">
        <f>'Startovní listina'!D81</f>
        <v>Martina</v>
      </c>
      <c r="G37" s="77">
        <f>'Startovní listina'!E81</f>
        <v>1975</v>
      </c>
      <c r="H37" s="77" t="str">
        <f>'Startovní listina'!F81</f>
        <v>Brno</v>
      </c>
      <c r="I37" s="78">
        <v>0.14234953703703704</v>
      </c>
    </row>
    <row r="38" spans="1:9" ht="20.100000000000001" customHeight="1">
      <c r="A38" s="74">
        <f>IF('Výsledková listina (2)'!D37&lt;&gt;"",A37+1,"")</f>
        <v>34</v>
      </c>
      <c r="B38" s="75"/>
      <c r="C38" s="76" t="str">
        <f>'Startovní listina'!G54</f>
        <v>F</v>
      </c>
      <c r="D38" s="76">
        <f>'Startovní listina'!B54</f>
        <v>56</v>
      </c>
      <c r="E38" s="77" t="str">
        <f>'Startovní listina'!C54</f>
        <v>Johaníková</v>
      </c>
      <c r="F38" s="77" t="str">
        <f>'Startovní listina'!D54</f>
        <v>Lucie</v>
      </c>
      <c r="G38" s="77">
        <f>'Startovní listina'!E54</f>
        <v>1986</v>
      </c>
      <c r="H38" s="77" t="str">
        <f>'Startovní listina'!F54</f>
        <v>Moravská Slávia Brno</v>
      </c>
      <c r="I38" s="78">
        <v>0.10946759259259259</v>
      </c>
    </row>
    <row r="39" spans="1:9" ht="20.100000000000001" customHeight="1">
      <c r="A39" s="74">
        <f>IF('Výsledková listina (2)'!D38&lt;&gt;"",A38+1,"")</f>
        <v>35</v>
      </c>
      <c r="B39" s="75"/>
      <c r="C39" s="76" t="str">
        <f>'Startovní listina'!G94</f>
        <v>B</v>
      </c>
      <c r="D39" s="76">
        <f>'Startovní listina'!B94</f>
        <v>103</v>
      </c>
      <c r="E39" s="77" t="str">
        <f>'Startovní listina'!C94</f>
        <v>Junga</v>
      </c>
      <c r="F39" s="77" t="str">
        <f>'Startovní listina'!D94</f>
        <v>Stanislav</v>
      </c>
      <c r="G39" s="77">
        <f>'Startovní listina'!E94</f>
        <v>1971</v>
      </c>
      <c r="H39" s="77" t="str">
        <f>'Startovní listina'!F94</f>
        <v>Újezd u Brna</v>
      </c>
      <c r="I39" s="78">
        <v>0.13460648148148149</v>
      </c>
    </row>
    <row r="40" spans="1:9" ht="20.100000000000001" customHeight="1">
      <c r="A40" s="74">
        <f>IF('Výsledková listina (2)'!D39&lt;&gt;"",A39+1,"")</f>
        <v>36</v>
      </c>
      <c r="B40" s="75"/>
      <c r="C40" s="76" t="str">
        <f>'Startovní listina'!G20</f>
        <v>A</v>
      </c>
      <c r="D40" s="76">
        <f>'Startovní listina'!B20</f>
        <v>17</v>
      </c>
      <c r="E40" s="77" t="str">
        <f>'Startovní listina'!C20</f>
        <v>Kameníček</v>
      </c>
      <c r="F40" s="77" t="str">
        <f>'Startovní listina'!D20</f>
        <v>Michal</v>
      </c>
      <c r="G40" s="77">
        <f>'Startovní listina'!E20</f>
        <v>1986</v>
      </c>
      <c r="H40" s="77" t="str">
        <f>'Startovní listina'!F20</f>
        <v>Vinařice</v>
      </c>
      <c r="I40" s="78">
        <v>0.11343750000000001</v>
      </c>
    </row>
    <row r="41" spans="1:9" ht="20.100000000000001" customHeight="1">
      <c r="A41" s="74">
        <f>IF('Výsledková listina (2)'!D40&lt;&gt;"",A40+1,"")</f>
        <v>37</v>
      </c>
      <c r="B41" s="75"/>
      <c r="C41" s="76" t="str">
        <f>'Startovní listina'!G19</f>
        <v>H</v>
      </c>
      <c r="D41" s="76">
        <f>'Startovní listina'!B19</f>
        <v>16</v>
      </c>
      <c r="E41" s="77" t="str">
        <f>'Startovní listina'!C19</f>
        <v>Kameníčková</v>
      </c>
      <c r="F41" s="77" t="str">
        <f>'Startovní listina'!D19</f>
        <v>Veronika</v>
      </c>
      <c r="G41" s="77">
        <f>'Startovní listina'!E19</f>
        <v>1966</v>
      </c>
      <c r="H41" s="77" t="str">
        <f>'Startovní listina'!F19</f>
        <v>Vinařice</v>
      </c>
      <c r="I41" s="78">
        <v>0.12574074074074074</v>
      </c>
    </row>
    <row r="42" spans="1:9" ht="20.100000000000001" customHeight="1">
      <c r="A42" s="74">
        <f>IF('Výsledková listina (2)'!D41&lt;&gt;"",A41+1,"")</f>
        <v>38</v>
      </c>
      <c r="B42" s="75"/>
      <c r="C42" s="76" t="str">
        <f>'Startovní listina'!G69</f>
        <v>D</v>
      </c>
      <c r="D42" s="76">
        <f>'Startovní listina'!B69</f>
        <v>75</v>
      </c>
      <c r="E42" s="77" t="str">
        <f>'Startovní listina'!C69</f>
        <v>Kaše</v>
      </c>
      <c r="F42" s="77" t="str">
        <f>'Startovní listina'!D69</f>
        <v>Jaroslav</v>
      </c>
      <c r="G42" s="77">
        <f>'Startovní listina'!E69</f>
        <v>1953</v>
      </c>
      <c r="H42" s="77" t="str">
        <f>'Startovní listina'!F69</f>
        <v>Club běžeckých outsiderů</v>
      </c>
      <c r="I42" s="78" t="s">
        <v>269</v>
      </c>
    </row>
    <row r="43" spans="1:9" ht="20.100000000000001" customHeight="1">
      <c r="A43" s="74">
        <f>IF('Výsledková listina (2)'!D42&lt;&gt;"",A42+1,"")</f>
        <v>39</v>
      </c>
      <c r="B43" s="75"/>
      <c r="C43" s="76" t="str">
        <f>'Startovní listina'!G38</f>
        <v>A</v>
      </c>
      <c r="D43" s="76">
        <f>'Startovní listina'!B38</f>
        <v>38</v>
      </c>
      <c r="E43" s="77" t="str">
        <f>'Startovní listina'!C38</f>
        <v>Kocur</v>
      </c>
      <c r="F43" s="77" t="str">
        <f>'Startovní listina'!D38</f>
        <v>Lukáš</v>
      </c>
      <c r="G43" s="77">
        <f>'Startovní listina'!E38</f>
        <v>1977</v>
      </c>
      <c r="H43" s="77" t="str">
        <f>'Startovní listina'!F38</f>
        <v>VHS Brno</v>
      </c>
      <c r="I43" s="78">
        <v>0.10182870370370371</v>
      </c>
    </row>
    <row r="44" spans="1:9" ht="20.100000000000001" customHeight="1">
      <c r="A44" s="74">
        <f>IF('Výsledková listina (2)'!D43&lt;&gt;"",A43+1,"")</f>
        <v>40</v>
      </c>
      <c r="B44" s="75"/>
      <c r="C44" s="76" t="str">
        <f>'Startovní listina'!G80</f>
        <v>D</v>
      </c>
      <c r="D44" s="76">
        <f>'Startovní listina'!B80</f>
        <v>89</v>
      </c>
      <c r="E44" s="77" t="str">
        <f>'Startovní listina'!C80</f>
        <v>Kohoutek</v>
      </c>
      <c r="F44" s="77" t="str">
        <f>'Startovní listina'!D80</f>
        <v>Jaromír</v>
      </c>
      <c r="G44" s="77">
        <f>'Startovní listina'!E80</f>
        <v>1955</v>
      </c>
      <c r="H44" s="77" t="str">
        <f>'Startovní listina'!F80</f>
        <v>Brno</v>
      </c>
      <c r="I44" s="78">
        <v>0.11495370370370371</v>
      </c>
    </row>
    <row r="45" spans="1:9" ht="20.100000000000001" customHeight="1">
      <c r="A45" s="74">
        <f>IF('Výsledková listina (2)'!D44&lt;&gt;"",A44+1,"")</f>
        <v>41</v>
      </c>
      <c r="B45" s="75"/>
      <c r="C45" s="76" t="str">
        <f>'Startovní listina'!G53</f>
        <v>A</v>
      </c>
      <c r="D45" s="76">
        <f>'Startovní listina'!B53</f>
        <v>55</v>
      </c>
      <c r="E45" s="77" t="str">
        <f>'Startovní listina'!C53</f>
        <v>Kolman</v>
      </c>
      <c r="F45" s="77" t="str">
        <f>'Startovní listina'!D53</f>
        <v>Jakub</v>
      </c>
      <c r="G45" s="77">
        <f>'Startovní listina'!E53</f>
        <v>1976</v>
      </c>
      <c r="H45" s="77" t="str">
        <f>'Startovní listina'!F53</f>
        <v>Posilovna Průvan</v>
      </c>
      <c r="I45" s="78">
        <v>0.11556712962962963</v>
      </c>
    </row>
    <row r="46" spans="1:9" ht="20.100000000000001" customHeight="1">
      <c r="A46" s="74">
        <f>IF('Výsledková listina (2)'!D45&lt;&gt;"",A45+1,"")</f>
        <v>42</v>
      </c>
      <c r="B46" s="75"/>
      <c r="C46" s="76" t="str">
        <f>'Startovní listina'!G11</f>
        <v>G</v>
      </c>
      <c r="D46" s="76">
        <f>'Startovní listina'!B11</f>
        <v>7</v>
      </c>
      <c r="E46" s="77" t="str">
        <f>'Startovní listina'!C11</f>
        <v>Komárková</v>
      </c>
      <c r="F46" s="77" t="str">
        <f>'Startovní listina'!D11</f>
        <v>Zdeňka</v>
      </c>
      <c r="G46" s="77">
        <f>'Startovní listina'!E11</f>
        <v>1974</v>
      </c>
      <c r="H46" s="77" t="str">
        <f>'Startovní listina'!F11</f>
        <v>SDH Bolešín</v>
      </c>
      <c r="I46" s="78">
        <v>0.11501157407407407</v>
      </c>
    </row>
    <row r="47" spans="1:9" ht="20.100000000000001" customHeight="1">
      <c r="A47" s="74">
        <f>IF('Výsledková listina (2)'!D46&lt;&gt;"",A46+1,"")</f>
        <v>43</v>
      </c>
      <c r="B47" s="75"/>
      <c r="C47" s="76" t="str">
        <f>'Startovní listina'!G89</f>
        <v>B</v>
      </c>
      <c r="D47" s="76">
        <f>'Startovní listina'!B89</f>
        <v>98</v>
      </c>
      <c r="E47" s="77" t="str">
        <f>'Startovní listina'!C89</f>
        <v>Konečný</v>
      </c>
      <c r="F47" s="77" t="str">
        <f>'Startovní listina'!D89</f>
        <v>Libor</v>
      </c>
      <c r="G47" s="77">
        <f>'Startovní listina'!E89</f>
        <v>1971</v>
      </c>
      <c r="H47" s="77" t="str">
        <f>'Startovní listina'!F89</f>
        <v>Kuřim</v>
      </c>
      <c r="I47" s="78">
        <v>9.9386574074074072E-2</v>
      </c>
    </row>
    <row r="48" spans="1:9" ht="20.100000000000001" customHeight="1">
      <c r="A48" s="74">
        <f>IF('Výsledková listina (2)'!D47&lt;&gt;"",A47+1,"")</f>
        <v>44</v>
      </c>
      <c r="B48" s="75"/>
      <c r="C48" s="76" t="str">
        <f>'Startovní listina'!G93</f>
        <v>B</v>
      </c>
      <c r="D48" s="76">
        <f>'Startovní listina'!B93</f>
        <v>102</v>
      </c>
      <c r="E48" s="77" t="str">
        <f>'Startovní listina'!C93</f>
        <v>Konečný</v>
      </c>
      <c r="F48" s="77" t="str">
        <f>'Startovní listina'!D93</f>
        <v>Jaroslav</v>
      </c>
      <c r="G48" s="77">
        <f>'Startovní listina'!E93</f>
        <v>1969</v>
      </c>
      <c r="H48" s="77" t="str">
        <f>'Startovní listina'!F93</f>
        <v>Popůvky</v>
      </c>
      <c r="I48" s="78"/>
    </row>
    <row r="49" spans="1:9" ht="20.100000000000001" customHeight="1">
      <c r="A49" s="74">
        <f>IF('Výsledková listina (2)'!D48&lt;&gt;"",A48+1,"")</f>
        <v>45</v>
      </c>
      <c r="B49" s="75"/>
      <c r="C49" s="76" t="str">
        <f>'Startovní listina'!G78</f>
        <v>A</v>
      </c>
      <c r="D49" s="76">
        <f>'Startovní listina'!B78</f>
        <v>86</v>
      </c>
      <c r="E49" s="77" t="str">
        <f>'Startovní listina'!C78</f>
        <v>Kosmák</v>
      </c>
      <c r="F49" s="77" t="str">
        <f>'Startovní listina'!D78</f>
        <v>Václav</v>
      </c>
      <c r="G49" s="77">
        <f>'Startovní listina'!E78</f>
        <v>1983</v>
      </c>
      <c r="H49" s="77" t="str">
        <f>'Startovní listina'!F78</f>
        <v>Brno</v>
      </c>
      <c r="I49" s="78">
        <v>0.1174074074074074</v>
      </c>
    </row>
    <row r="50" spans="1:9" ht="20.100000000000001" customHeight="1">
      <c r="A50" s="74">
        <f>IF('Výsledková listina (2)'!D49&lt;&gt;"",A49+1,"")</f>
        <v>46</v>
      </c>
      <c r="B50" s="75"/>
      <c r="C50" s="76" t="str">
        <f>'Startovní listina'!G35</f>
        <v>H</v>
      </c>
      <c r="D50" s="76">
        <f>'Startovní listina'!B35</f>
        <v>35</v>
      </c>
      <c r="E50" s="77" t="str">
        <f>'Startovní listina'!C35</f>
        <v>Krátká</v>
      </c>
      <c r="F50" s="77" t="str">
        <f>'Startovní listina'!D35</f>
        <v>Anna</v>
      </c>
      <c r="G50" s="77">
        <f>'Startovní listina'!E35</f>
        <v>1969</v>
      </c>
      <c r="H50" s="77" t="str">
        <f>'Startovní listina'!F35</f>
        <v>Hvězda SKP Pardubice</v>
      </c>
      <c r="I50" s="78">
        <v>0.10532407407407407</v>
      </c>
    </row>
    <row r="51" spans="1:9" ht="20.100000000000001" customHeight="1">
      <c r="A51" s="74">
        <f>IF('Výsledková listina (2)'!D50&lt;&gt;"",A50+1,"")</f>
        <v>47</v>
      </c>
      <c r="B51" s="75"/>
      <c r="C51" s="76" t="str">
        <f>'Startovní listina'!G36</f>
        <v>C</v>
      </c>
      <c r="D51" s="76">
        <f>'Startovní listina'!B36</f>
        <v>36</v>
      </c>
      <c r="E51" s="77" t="str">
        <f>'Startovní listina'!C36</f>
        <v>Krátký</v>
      </c>
      <c r="F51" s="77" t="str">
        <f>'Startovní listina'!D36</f>
        <v>Josef</v>
      </c>
      <c r="G51" s="77">
        <f>'Startovní listina'!E36</f>
        <v>1965</v>
      </c>
      <c r="H51" s="77" t="str">
        <f>'Startovní listina'!F36</f>
        <v>Hvězda SKP Pardubice</v>
      </c>
      <c r="I51" s="78"/>
    </row>
    <row r="52" spans="1:9" ht="20.100000000000001" customHeight="1">
      <c r="A52" s="74">
        <f>IF('Výsledková listina (2)'!D51&lt;&gt;"",A51+1,"")</f>
        <v>48</v>
      </c>
      <c r="B52" s="75"/>
      <c r="C52" s="76" t="str">
        <f>'Startovní listina'!G29</f>
        <v>C</v>
      </c>
      <c r="D52" s="76">
        <f>'Startovní listina'!B29</f>
        <v>28</v>
      </c>
      <c r="E52" s="77" t="str">
        <f>'Startovní listina'!C29</f>
        <v>Kratochvíl</v>
      </c>
      <c r="F52" s="77" t="str">
        <f>'Startovní listina'!D29</f>
        <v>Pavel</v>
      </c>
      <c r="G52" s="77">
        <f>'Startovní listina'!E29</f>
        <v>1960</v>
      </c>
      <c r="H52" s="77" t="str">
        <f>'Startovní listina'!F29</f>
        <v>Atletic Třebíč</v>
      </c>
      <c r="I52" s="78">
        <v>9.6608796296296304E-2</v>
      </c>
    </row>
    <row r="53" spans="1:9" ht="20.100000000000001" customHeight="1">
      <c r="A53" s="74">
        <f>IF('Výsledková listina (2)'!D52&lt;&gt;"",A52+1,"")</f>
        <v>49</v>
      </c>
      <c r="B53" s="75"/>
      <c r="C53" s="76" t="str">
        <f>'Startovní listina'!G86</f>
        <v>A</v>
      </c>
      <c r="D53" s="76">
        <f>'Startovní listina'!B86</f>
        <v>95</v>
      </c>
      <c r="E53" s="77" t="str">
        <f>'Startovní listina'!C86</f>
        <v>Kratochvíl</v>
      </c>
      <c r="F53" s="77" t="str">
        <f>'Startovní listina'!D86</f>
        <v>Jaroslav</v>
      </c>
      <c r="G53" s="77">
        <f>'Startovní listina'!E86</f>
        <v>1977</v>
      </c>
      <c r="H53" s="77" t="str">
        <f>'Startovní listina'!F86</f>
        <v>SDH Hluboké</v>
      </c>
      <c r="I53" s="78">
        <v>9.7916666666666666E-2</v>
      </c>
    </row>
    <row r="54" spans="1:9" ht="20.100000000000001" customHeight="1">
      <c r="A54" s="74">
        <f>IF('Výsledková listina (2)'!D53&lt;&gt;"",A53+1,"")</f>
        <v>50</v>
      </c>
      <c r="B54" s="75"/>
      <c r="C54" s="76" t="str">
        <f>'Startovní listina'!G17</f>
        <v>C</v>
      </c>
      <c r="D54" s="76">
        <f>'Startovní listina'!B17</f>
        <v>13</v>
      </c>
      <c r="E54" s="77" t="str">
        <f>'Startovní listina'!C17</f>
        <v>Kresta</v>
      </c>
      <c r="F54" s="77" t="str">
        <f>'Startovní listina'!D17</f>
        <v>Roman</v>
      </c>
      <c r="G54" s="77">
        <f>'Startovní listina'!E17</f>
        <v>1965</v>
      </c>
      <c r="H54" s="77" t="str">
        <f>'Startovní listina'!F17</f>
        <v>Brno</v>
      </c>
      <c r="I54" s="78">
        <v>0.12942129629629631</v>
      </c>
    </row>
    <row r="55" spans="1:9" ht="20.100000000000001" customHeight="1">
      <c r="A55" s="74">
        <f>IF('Výsledková listina (2)'!D54&lt;&gt;"",A54+1,"")</f>
        <v>51</v>
      </c>
      <c r="B55" s="75"/>
      <c r="C55" s="76" t="str">
        <f>'Startovní listina'!G37</f>
        <v>B</v>
      </c>
      <c r="D55" s="76">
        <f>'Startovní listina'!B37</f>
        <v>37</v>
      </c>
      <c r="E55" s="77" t="str">
        <f>'Startovní listina'!C37</f>
        <v>Kropáček</v>
      </c>
      <c r="F55" s="77" t="str">
        <f>'Startovní listina'!D37</f>
        <v>Jaroslav</v>
      </c>
      <c r="G55" s="77">
        <f>'Startovní listina'!E37</f>
        <v>1970</v>
      </c>
      <c r="H55" s="77" t="str">
        <f>'Startovní listina'!F37</f>
        <v>Brno</v>
      </c>
      <c r="I55" s="78">
        <v>0.10587962962962964</v>
      </c>
    </row>
    <row r="56" spans="1:9" ht="20.100000000000001" customHeight="1">
      <c r="A56" s="74">
        <f>IF('Výsledková listina (2)'!D55&lt;&gt;"",A55+1,"")</f>
        <v>52</v>
      </c>
      <c r="B56" s="75"/>
      <c r="C56" s="76" t="str">
        <f>'Startovní listina'!G32</f>
        <v>A</v>
      </c>
      <c r="D56" s="76">
        <f>'Startovní listina'!B32</f>
        <v>31</v>
      </c>
      <c r="E56" s="77" t="str">
        <f>'Startovní listina'!C32</f>
        <v>Kryštof</v>
      </c>
      <c r="F56" s="77" t="str">
        <f>'Startovní listina'!D32</f>
        <v>Ondřej</v>
      </c>
      <c r="G56" s="77">
        <f>'Startovní listina'!E32</f>
        <v>1976</v>
      </c>
      <c r="H56" s="77" t="str">
        <f>'Startovní listina'!F32</f>
        <v>Jiskra Vír</v>
      </c>
      <c r="I56" s="78">
        <v>0.12465277777777778</v>
      </c>
    </row>
    <row r="57" spans="1:9" ht="20.100000000000001" customHeight="1">
      <c r="A57" s="74">
        <f>IF('Výsledková listina (2)'!D56&lt;&gt;"",A56+1,"")</f>
        <v>53</v>
      </c>
      <c r="B57" s="75"/>
      <c r="C57" s="76" t="str">
        <f>'Startovní listina'!G58</f>
        <v>A</v>
      </c>
      <c r="D57" s="76">
        <f>'Startovní listina'!B58</f>
        <v>60</v>
      </c>
      <c r="E57" s="77" t="str">
        <f>'Startovní listina'!C58</f>
        <v>Kupidlovský</v>
      </c>
      <c r="F57" s="77" t="str">
        <f>'Startovní listina'!D58</f>
        <v>Daniel</v>
      </c>
      <c r="G57" s="77">
        <f>'Startovní listina'!E58</f>
        <v>1976</v>
      </c>
      <c r="H57" s="77" t="str">
        <f>'Startovní listina'!F58</f>
        <v>Stodůlky</v>
      </c>
      <c r="I57" s="78">
        <v>8.8819444444444451E-2</v>
      </c>
    </row>
    <row r="58" spans="1:9" ht="20.100000000000001" customHeight="1">
      <c r="A58" s="74">
        <f>IF('Výsledková listina (2)'!D57&lt;&gt;"",A57+1,"")</f>
        <v>54</v>
      </c>
      <c r="B58" s="75"/>
      <c r="C58" s="76" t="str">
        <f>'Startovní listina'!G26</f>
        <v>H</v>
      </c>
      <c r="D58" s="76">
        <f>'Startovní listina'!B26</f>
        <v>24</v>
      </c>
      <c r="E58" s="77" t="str">
        <f>'Startovní listina'!C26</f>
        <v>Mahelová</v>
      </c>
      <c r="F58" s="77" t="str">
        <f>'Startovní listina'!D26</f>
        <v>Jitka</v>
      </c>
      <c r="G58" s="77">
        <f>'Startovní listina'!E26</f>
        <v>1962</v>
      </c>
      <c r="H58" s="77" t="str">
        <f>'Startovní listina'!F26</f>
        <v>Atletic Třebíč</v>
      </c>
      <c r="I58" s="78">
        <v>0.12960648148148149</v>
      </c>
    </row>
    <row r="59" spans="1:9" ht="20.100000000000001" customHeight="1">
      <c r="A59" s="74">
        <f>IF('Výsledková listina (2)'!D58&lt;&gt;"",A58+1,"")</f>
        <v>55</v>
      </c>
      <c r="B59" s="75"/>
      <c r="C59" s="76" t="str">
        <f>'Startovní listina'!G52</f>
        <v>D</v>
      </c>
      <c r="D59" s="76">
        <f>'Startovní listina'!B52</f>
        <v>54</v>
      </c>
      <c r="E59" s="77" t="str">
        <f>'Startovní listina'!C52</f>
        <v>Mareš</v>
      </c>
      <c r="F59" s="77" t="str">
        <f>'Startovní listina'!D52</f>
        <v>Bohumil</v>
      </c>
      <c r="G59" s="77">
        <f>'Startovní listina'!E52</f>
        <v>1951</v>
      </c>
      <c r="H59" s="77" t="str">
        <f>'Startovní listina'!F52</f>
        <v>LEAR Brno</v>
      </c>
      <c r="I59" s="78">
        <v>0.13527777777777777</v>
      </c>
    </row>
    <row r="60" spans="1:9" ht="20.100000000000001" customHeight="1">
      <c r="A60" s="74">
        <f>IF('Výsledková listina (2)'!D59&lt;&gt;"",A59+1,"")</f>
        <v>56</v>
      </c>
      <c r="B60" s="75"/>
      <c r="C60" s="76" t="str">
        <f>'Startovní listina'!G66</f>
        <v>A</v>
      </c>
      <c r="D60" s="76">
        <f>'Startovní listina'!B66</f>
        <v>72</v>
      </c>
      <c r="E60" s="77" t="str">
        <f>'Startovní listina'!C66</f>
        <v>Mička</v>
      </c>
      <c r="F60" s="77" t="str">
        <f>'Startovní listina'!D66</f>
        <v>Michal</v>
      </c>
      <c r="G60" s="77">
        <f>'Startovní listina'!E66</f>
        <v>1987</v>
      </c>
      <c r="H60" s="77" t="str">
        <f>'Startovní listina'!F66</f>
        <v>Žďár nad Sázavou</v>
      </c>
      <c r="I60" s="78">
        <v>0.11583333333333333</v>
      </c>
    </row>
    <row r="61" spans="1:9" ht="20.100000000000001" customHeight="1">
      <c r="A61" s="74">
        <f>IF('Výsledková listina (2)'!D60&lt;&gt;"",A60+1,"")</f>
        <v>57</v>
      </c>
      <c r="B61" s="75"/>
      <c r="C61" s="76" t="str">
        <f>'Startovní listina'!G31</f>
        <v>A</v>
      </c>
      <c r="D61" s="76">
        <f>'Startovní listina'!B31</f>
        <v>30</v>
      </c>
      <c r="E61" s="77" t="str">
        <f>'Startovní listina'!C31</f>
        <v>Mikeš</v>
      </c>
      <c r="F61" s="77" t="str">
        <f>'Startovní listina'!D31</f>
        <v>Petr</v>
      </c>
      <c r="G61" s="77">
        <f>'Startovní listina'!E31</f>
        <v>1977</v>
      </c>
      <c r="H61" s="77" t="str">
        <f>'Startovní listina'!F31</f>
        <v>Vyškovec</v>
      </c>
      <c r="I61" s="78">
        <v>0.11023148148148149</v>
      </c>
    </row>
    <row r="62" spans="1:9" ht="20.100000000000001" customHeight="1">
      <c r="A62" s="74">
        <f>IF('Výsledková listina (2)'!D61&lt;&gt;"",A61+1,"")</f>
        <v>58</v>
      </c>
      <c r="B62" s="75"/>
      <c r="C62" s="76" t="str">
        <f>'Startovní listina'!G92</f>
        <v>A</v>
      </c>
      <c r="D62" s="76">
        <f>'Startovní listina'!B92</f>
        <v>101</v>
      </c>
      <c r="E62" s="77" t="str">
        <f>'Startovní listina'!C92</f>
        <v>Milka</v>
      </c>
      <c r="F62" s="77" t="str">
        <f>'Startovní listina'!D92</f>
        <v>Zdeněk</v>
      </c>
      <c r="G62" s="77">
        <f>'Startovní listina'!E92</f>
        <v>1984</v>
      </c>
      <c r="H62" s="77" t="str">
        <f>'Startovní listina'!F92</f>
        <v>Brno</v>
      </c>
      <c r="I62" s="78">
        <v>0.12809027777777779</v>
      </c>
    </row>
    <row r="63" spans="1:9" ht="20.100000000000001" customHeight="1">
      <c r="A63" s="74">
        <f>IF('Výsledková listina (2)'!D62&lt;&gt;"",A62+1,"")</f>
        <v>59</v>
      </c>
      <c r="B63" s="75"/>
      <c r="C63" s="76" t="str">
        <f>'Startovní listina'!G45</f>
        <v>B</v>
      </c>
      <c r="D63" s="76">
        <f>'Startovní listina'!B45</f>
        <v>46</v>
      </c>
      <c r="E63" s="77" t="str">
        <f>'Startovní listina'!C45</f>
        <v>Münster</v>
      </c>
      <c r="F63" s="77" t="str">
        <f>'Startovní listina'!D45</f>
        <v>Libor</v>
      </c>
      <c r="G63" s="77">
        <f>'Startovní listina'!E45</f>
        <v>1966</v>
      </c>
      <c r="H63" s="77" t="str">
        <f>'Startovní listina'!F45</f>
        <v>Blansko</v>
      </c>
      <c r="I63" s="78">
        <v>0.13971064814814815</v>
      </c>
    </row>
    <row r="64" spans="1:9" ht="20.100000000000001" customHeight="1">
      <c r="A64" s="74">
        <f>IF('Výsledková listina (2)'!D63&lt;&gt;"",A63+1,"")</f>
        <v>60</v>
      </c>
      <c r="B64" s="75"/>
      <c r="C64" s="76" t="str">
        <f>'Startovní listina'!G34</f>
        <v>C</v>
      </c>
      <c r="D64" s="76">
        <f>'Startovní listina'!B34</f>
        <v>34</v>
      </c>
      <c r="E64" s="77" t="str">
        <f>'Startovní listina'!C34</f>
        <v>Navrátil</v>
      </c>
      <c r="F64" s="77" t="str">
        <f>'Startovní listina'!D34</f>
        <v>Petr</v>
      </c>
      <c r="G64" s="77">
        <f>'Startovní listina'!E34</f>
        <v>1963</v>
      </c>
      <c r="H64" s="77" t="str">
        <f>'Startovní listina'!F34</f>
        <v>Rožná</v>
      </c>
      <c r="I64" s="78">
        <v>0.12568287037037038</v>
      </c>
    </row>
    <row r="65" spans="1:9" ht="20.100000000000001" customHeight="1">
      <c r="A65" s="74">
        <f>IF('Výsledková listina (2)'!D64&lt;&gt;"",A64+1,"")</f>
        <v>61</v>
      </c>
      <c r="B65" s="75"/>
      <c r="C65" s="76" t="str">
        <f>'Startovní listina'!G8</f>
        <v>F</v>
      </c>
      <c r="D65" s="76">
        <f>'Startovní listina'!B8</f>
        <v>4</v>
      </c>
      <c r="E65" s="77" t="str">
        <f>'Startovní listina'!C8</f>
        <v>Navrátilová</v>
      </c>
      <c r="F65" s="77" t="str">
        <f>'Startovní listina'!D8</f>
        <v>Vlasta</v>
      </c>
      <c r="G65" s="77">
        <f>'Startovní listina'!E8</f>
        <v>1983</v>
      </c>
      <c r="H65" s="77" t="str">
        <f>'Startovní listina'!F8</f>
        <v>Vír</v>
      </c>
      <c r="I65" s="78">
        <v>0.14592592592592593</v>
      </c>
    </row>
    <row r="66" spans="1:9" ht="20.100000000000001" customHeight="1">
      <c r="A66" s="74">
        <f>IF('Výsledková listina (2)'!D65&lt;&gt;"",A65+1,"")</f>
        <v>62</v>
      </c>
      <c r="B66" s="75"/>
      <c r="C66" s="76" t="str">
        <f>'Startovní listina'!G73</f>
        <v>D</v>
      </c>
      <c r="D66" s="76">
        <f>'Startovní listina'!B73</f>
        <v>80</v>
      </c>
      <c r="E66" s="77" t="str">
        <f>'Startovní listina'!C73</f>
        <v>Nekuža</v>
      </c>
      <c r="F66" s="77" t="str">
        <f>'Startovní listina'!D73</f>
        <v>Jiří</v>
      </c>
      <c r="G66" s="77">
        <f>'Startovní listina'!E73</f>
        <v>1951</v>
      </c>
      <c r="H66" s="77" t="str">
        <f>'Startovní listina'!F73</f>
        <v>RUNNERS Zbýšov</v>
      </c>
      <c r="I66" s="78">
        <v>0.12606481481481482</v>
      </c>
    </row>
    <row r="67" spans="1:9" ht="20.100000000000001" customHeight="1">
      <c r="A67" s="74">
        <f>IF('Výsledková listina (2)'!D66&lt;&gt;"",A66+1,"")</f>
        <v>63</v>
      </c>
      <c r="B67" s="75"/>
      <c r="C67" s="76" t="str">
        <f>'Startovní listina'!G27</f>
        <v>A</v>
      </c>
      <c r="D67" s="76">
        <f>'Startovní listina'!B27</f>
        <v>26</v>
      </c>
      <c r="E67" s="77" t="str">
        <f>'Startovní listina'!C27</f>
        <v>Nováček</v>
      </c>
      <c r="F67" s="77" t="str">
        <f>'Startovní listina'!D27</f>
        <v>Tomáš</v>
      </c>
      <c r="G67" s="77">
        <f>'Startovní listina'!E27</f>
        <v>1983</v>
      </c>
      <c r="H67" s="77" t="str">
        <f>'Startovní listina'!F27</f>
        <v>Atletic Třebíč</v>
      </c>
      <c r="I67" s="78">
        <v>8.6886574074074074E-2</v>
      </c>
    </row>
    <row r="68" spans="1:9" ht="20.100000000000001" customHeight="1">
      <c r="A68" s="74">
        <f>IF('Výsledková listina (2)'!D67&lt;&gt;"",A67+1,"")</f>
        <v>64</v>
      </c>
      <c r="B68" s="75"/>
      <c r="C68" s="76" t="str">
        <f>'Startovní listina'!G70</f>
        <v>C</v>
      </c>
      <c r="D68" s="76">
        <f>'Startovní listina'!B70</f>
        <v>76</v>
      </c>
      <c r="E68" s="77" t="str">
        <f>'Startovní listina'!C70</f>
        <v>Novotný</v>
      </c>
      <c r="F68" s="77" t="str">
        <f>'Startovní listina'!D70</f>
        <v>Petr</v>
      </c>
      <c r="G68" s="77">
        <f>'Startovní listina'!E70</f>
        <v>1965</v>
      </c>
      <c r="H68" s="77" t="str">
        <f>'Startovní listina'!F70</f>
        <v>Kuřim</v>
      </c>
      <c r="I68" s="78">
        <v>0.12332175925925926</v>
      </c>
    </row>
    <row r="69" spans="1:9" ht="20.100000000000001" customHeight="1">
      <c r="A69" s="74">
        <f>IF('Výsledková listina (2)'!D68&lt;&gt;"",A68+1,"")</f>
        <v>65</v>
      </c>
      <c r="B69" s="75"/>
      <c r="C69" s="76" t="str">
        <f>'Startovní listina'!G51</f>
        <v>A</v>
      </c>
      <c r="D69" s="76">
        <f>'Startovní listina'!B51</f>
        <v>53</v>
      </c>
      <c r="E69" s="77" t="str">
        <f>'Startovní listina'!C51</f>
        <v>Očenášek</v>
      </c>
      <c r="F69" s="77" t="str">
        <f>'Startovní listina'!D51</f>
        <v>Zdeněk</v>
      </c>
      <c r="G69" s="77">
        <f>'Startovní listina'!E51</f>
        <v>1976</v>
      </c>
      <c r="H69" s="77" t="str">
        <f>'Startovní listina'!F51</f>
        <v>Brno</v>
      </c>
      <c r="I69" s="78">
        <v>9.6944444444444444E-2</v>
      </c>
    </row>
    <row r="70" spans="1:9" ht="20.100000000000001" customHeight="1">
      <c r="A70" s="74">
        <f>IF('Výsledková listina (2)'!D69&lt;&gt;"",A69+1,"")</f>
        <v>66</v>
      </c>
      <c r="B70" s="75"/>
      <c r="C70" s="76" t="str">
        <f>'Startovní listina'!G98</f>
        <v>B</v>
      </c>
      <c r="D70" s="76">
        <f>'Startovní listina'!B98</f>
        <v>107</v>
      </c>
      <c r="E70" s="77" t="str">
        <f>'Startovní listina'!C98</f>
        <v>Orálek</v>
      </c>
      <c r="F70" s="77" t="str">
        <f>'Startovní listina'!D98</f>
        <v>Daniel</v>
      </c>
      <c r="G70" s="77">
        <f>'Startovní listina'!E98</f>
        <v>1970</v>
      </c>
      <c r="H70" s="77" t="str">
        <f>'Startovní listina'!F98</f>
        <v>Moravská Slávia Brno</v>
      </c>
      <c r="I70" s="78">
        <v>7.9560185185185192E-2</v>
      </c>
    </row>
    <row r="71" spans="1:9" ht="20.100000000000001" customHeight="1">
      <c r="A71" s="74">
        <f>IF('Výsledková listina (2)'!D70&lt;&gt;"",A70+1,"")</f>
        <v>67</v>
      </c>
      <c r="B71" s="75"/>
      <c r="C71" s="76" t="str">
        <f>'Startovní listina'!G50</f>
        <v>F</v>
      </c>
      <c r="D71" s="76">
        <f>'Startovní listina'!B50</f>
        <v>51</v>
      </c>
      <c r="E71" s="77" t="str">
        <f>'Startovní listina'!C50</f>
        <v>Pešáková</v>
      </c>
      <c r="F71" s="77" t="str">
        <f>'Startovní listina'!D50</f>
        <v>Mirka</v>
      </c>
      <c r="G71" s="77">
        <f>'Startovní listina'!E50</f>
        <v>1985</v>
      </c>
      <c r="H71" s="77" t="str">
        <f>'Startovní listina'!F50</f>
        <v>AK RACERS Tetčice</v>
      </c>
      <c r="I71" s="78">
        <v>9.857638888888888E-2</v>
      </c>
    </row>
    <row r="72" spans="1:9" ht="20.100000000000001" customHeight="1">
      <c r="A72" s="74">
        <f>IF('Výsledková listina (2)'!D71&lt;&gt;"",A71+1,"")</f>
        <v>68</v>
      </c>
      <c r="B72" s="75"/>
      <c r="C72" s="76" t="str">
        <f>'Startovní listina'!G21</f>
        <v>F</v>
      </c>
      <c r="D72" s="76">
        <f>'Startovní listina'!B21</f>
        <v>18</v>
      </c>
      <c r="E72" s="77" t="str">
        <f>'Startovní listina'!C21</f>
        <v>Peštuková</v>
      </c>
      <c r="F72" s="77" t="str">
        <f>'Startovní listina'!D21</f>
        <v>Ivana</v>
      </c>
      <c r="G72" s="77">
        <f>'Startovní listina'!E21</f>
        <v>1990</v>
      </c>
      <c r="H72" s="77" t="str">
        <f>'Startovní listina'!F21</f>
        <v>Vinařice</v>
      </c>
      <c r="I72" s="78"/>
    </row>
    <row r="73" spans="1:9" ht="20.100000000000001" customHeight="1">
      <c r="A73" s="74">
        <f>IF('Výsledková listina (2)'!D72&lt;&gt;"",A72+1,"")</f>
        <v>69</v>
      </c>
      <c r="B73" s="75"/>
      <c r="C73" s="76" t="str">
        <f>'Startovní listina'!G6</f>
        <v>A</v>
      </c>
      <c r="D73" s="76">
        <f>'Startovní listina'!B6</f>
        <v>2</v>
      </c>
      <c r="E73" s="77" t="str">
        <f>'Startovní listina'!C6</f>
        <v>Pivec</v>
      </c>
      <c r="F73" s="77" t="str">
        <f>'Startovní listina'!D6</f>
        <v>Jan</v>
      </c>
      <c r="G73" s="77">
        <f>'Startovní listina'!E6</f>
        <v>1981</v>
      </c>
      <c r="H73" s="77" t="str">
        <f>'Startovní listina'!F6</f>
        <v>HAL 3000 Brno</v>
      </c>
      <c r="I73" s="78">
        <v>0.11140046296296297</v>
      </c>
    </row>
    <row r="74" spans="1:9" ht="20.100000000000001" customHeight="1">
      <c r="A74" s="74">
        <f>IF('Výsledková listina (2)'!D73&lt;&gt;"",A73+1,"")</f>
        <v>70</v>
      </c>
      <c r="B74" s="75"/>
      <c r="C74" s="76" t="str">
        <f>'Startovní listina'!G48</f>
        <v>B</v>
      </c>
      <c r="D74" s="76">
        <f>'Startovní listina'!B48</f>
        <v>49</v>
      </c>
      <c r="E74" s="77" t="str">
        <f>'Startovní listina'!C48</f>
        <v>Plekanec</v>
      </c>
      <c r="F74" s="77" t="str">
        <f>'Startovní listina'!D48</f>
        <v>Juraj</v>
      </c>
      <c r="G74" s="77">
        <f>'Startovní listina'!E48</f>
        <v>1974</v>
      </c>
      <c r="H74" s="77" t="str">
        <f>'Startovní listina'!F48</f>
        <v>Brno</v>
      </c>
      <c r="I74" s="78">
        <v>9.8321759259259248E-2</v>
      </c>
    </row>
    <row r="75" spans="1:9" ht="20.100000000000001" customHeight="1">
      <c r="A75" s="74">
        <f>IF('Výsledková listina (2)'!D74&lt;&gt;"",A74+1,"")</f>
        <v>71</v>
      </c>
      <c r="B75" s="75"/>
      <c r="C75" s="76" t="str">
        <f>'Startovní listina'!G97</f>
        <v>H</v>
      </c>
      <c r="D75" s="76">
        <f>'Startovní listina'!B97</f>
        <v>106</v>
      </c>
      <c r="E75" s="77" t="str">
        <f>'Startovní listina'!C97</f>
        <v>Podmelová</v>
      </c>
      <c r="F75" s="77" t="str">
        <f>'Startovní listina'!D97</f>
        <v>Vilma</v>
      </c>
      <c r="G75" s="77">
        <f>'Startovní listina'!E97</f>
        <v>1962</v>
      </c>
      <c r="H75" s="77" t="str">
        <f>'Startovní listina'!F97</f>
        <v>Moravská Slávia Brno</v>
      </c>
      <c r="I75" s="78">
        <v>0.13534722222222223</v>
      </c>
    </row>
    <row r="76" spans="1:9" ht="20.100000000000001" customHeight="1">
      <c r="A76" s="74">
        <f>IF('Výsledková listina (2)'!D75&lt;&gt;"",A75+1,"")</f>
        <v>72</v>
      </c>
      <c r="B76" s="75"/>
      <c r="C76" s="76" t="str">
        <f>'Startovní listina'!G22</f>
        <v>A</v>
      </c>
      <c r="D76" s="76">
        <f>'Startovní listina'!B22</f>
        <v>19</v>
      </c>
      <c r="E76" s="77" t="str">
        <f>'Startovní listina'!C22</f>
        <v>Pokorný</v>
      </c>
      <c r="F76" s="77" t="str">
        <f>'Startovní listina'!D22</f>
        <v>Václav</v>
      </c>
      <c r="G76" s="77">
        <f>'Startovní listina'!E22</f>
        <v>1978</v>
      </c>
      <c r="H76" s="77" t="str">
        <f>'Startovní listina'!F22</f>
        <v>Brno</v>
      </c>
      <c r="I76" s="78">
        <v>0.1007986111111111</v>
      </c>
    </row>
    <row r="77" spans="1:9" ht="20.100000000000001" customHeight="1">
      <c r="A77" s="74">
        <f>IF('Výsledková listina (2)'!D76&lt;&gt;"",A76+1,"")</f>
        <v>73</v>
      </c>
      <c r="B77" s="75"/>
      <c r="C77" s="76" t="str">
        <f>'Startovní listina'!G82</f>
        <v>A</v>
      </c>
      <c r="D77" s="76">
        <f>'Startovní listina'!B82</f>
        <v>91</v>
      </c>
      <c r="E77" s="77" t="str">
        <f>'Startovní listina'!C82</f>
        <v>Poneš</v>
      </c>
      <c r="F77" s="77" t="str">
        <f>'Startovní listina'!D82</f>
        <v>Pavel</v>
      </c>
      <c r="G77" s="77">
        <f>'Startovní listina'!E82</f>
        <v>1978</v>
      </c>
      <c r="H77" s="77" t="str">
        <f>'Startovní listina'!F82</f>
        <v>TK SOKOLI Brno</v>
      </c>
      <c r="I77" s="78">
        <v>0.11873842592592593</v>
      </c>
    </row>
    <row r="78" spans="1:9" ht="20.100000000000001" customHeight="1">
      <c r="A78" s="74">
        <f>IF('Výsledková listina (2)'!D77&lt;&gt;"",A77+1,"")</f>
        <v>74</v>
      </c>
      <c r="B78" s="75"/>
      <c r="C78" s="76" t="str">
        <f>'Startovní listina'!G96</f>
        <v>A</v>
      </c>
      <c r="D78" s="76">
        <f>'Startovní listina'!B96</f>
        <v>105</v>
      </c>
      <c r="E78" s="77" t="str">
        <f>'Startovní listina'!C96</f>
        <v>Procházka</v>
      </c>
      <c r="F78" s="77" t="str">
        <f>'Startovní listina'!D96</f>
        <v>Pavel</v>
      </c>
      <c r="G78" s="77">
        <f>'Startovní listina'!E96</f>
        <v>1988</v>
      </c>
      <c r="H78" s="77" t="str">
        <f>'Startovní listina'!F96</f>
        <v>Bystřice nad Pernštejnem</v>
      </c>
      <c r="I78" s="78">
        <v>0.13363425925925926</v>
      </c>
    </row>
    <row r="79" spans="1:9" ht="20.100000000000001" customHeight="1">
      <c r="A79" s="74">
        <f>IF('Výsledková listina (2)'!D78&lt;&gt;"",A78+1,"")</f>
        <v>75</v>
      </c>
      <c r="B79" s="75"/>
      <c r="C79" s="76" t="str">
        <f>'Startovní listina'!G30</f>
        <v>B</v>
      </c>
      <c r="D79" s="76">
        <f>'Startovní listina'!B30</f>
        <v>29</v>
      </c>
      <c r="E79" s="77" t="str">
        <f>'Startovní listina'!C30</f>
        <v>Provazník</v>
      </c>
      <c r="F79" s="77" t="str">
        <f>'Startovní listina'!D30</f>
        <v>Milan</v>
      </c>
      <c r="G79" s="77">
        <f>'Startovní listina'!E30</f>
        <v>1966</v>
      </c>
      <c r="H79" s="77" t="str">
        <f>'Startovní listina'!F30</f>
        <v>Polička</v>
      </c>
      <c r="I79" s="78">
        <v>0.10964120370370371</v>
      </c>
    </row>
    <row r="80" spans="1:9" ht="20.100000000000001" customHeight="1">
      <c r="A80" s="74">
        <f>IF('Výsledková listina (2)'!D79&lt;&gt;"",A79+1,"")</f>
        <v>76</v>
      </c>
      <c r="B80" s="75"/>
      <c r="C80" s="76" t="str">
        <f>'Startovní listina'!G64</f>
        <v>F</v>
      </c>
      <c r="D80" s="76">
        <f>'Startovní listina'!B64</f>
        <v>69</v>
      </c>
      <c r="E80" s="77" t="str">
        <f>'Startovní listina'!C64</f>
        <v>Rokosová</v>
      </c>
      <c r="F80" s="77" t="str">
        <f>'Startovní listina'!D64</f>
        <v>Ivana</v>
      </c>
      <c r="G80" s="77">
        <f>'Startovní listina'!E64</f>
        <v>1982</v>
      </c>
      <c r="H80" s="77" t="str">
        <f>'Startovní listina'!F64</f>
        <v>Polička</v>
      </c>
      <c r="I80" s="78">
        <v>0.13804398148148148</v>
      </c>
    </row>
    <row r="81" spans="1:9" ht="20.100000000000001" customHeight="1">
      <c r="A81" s="74">
        <f>IF('Výsledková listina (2)'!D80&lt;&gt;"",A80+1,"")</f>
        <v>77</v>
      </c>
      <c r="B81" s="75"/>
      <c r="C81" s="76" t="str">
        <f>'Startovní listina'!G39</f>
        <v>B</v>
      </c>
      <c r="D81" s="76">
        <f>'Startovní listina'!B39</f>
        <v>40</v>
      </c>
      <c r="E81" s="77" t="str">
        <f>'Startovní listina'!C39</f>
        <v>Ryška</v>
      </c>
      <c r="F81" s="77" t="str">
        <f>'Startovní listina'!D39</f>
        <v>Vít</v>
      </c>
      <c r="G81" s="77">
        <f>'Startovní listina'!E39</f>
        <v>1975</v>
      </c>
      <c r="H81" s="77" t="str">
        <f>'Startovní listina'!F39</f>
        <v>VSK Univerzita Brno</v>
      </c>
      <c r="I81" s="78">
        <v>8.8599537037037046E-2</v>
      </c>
    </row>
    <row r="82" spans="1:9" ht="20.100000000000001" customHeight="1">
      <c r="A82" s="74">
        <f>IF('Výsledková listina (2)'!D81&lt;&gt;"",A81+1,"")</f>
        <v>78</v>
      </c>
      <c r="B82" s="75"/>
      <c r="C82" s="76" t="str">
        <f>'Startovní listina'!G56</f>
        <v>A</v>
      </c>
      <c r="D82" s="76">
        <f>'Startovní listina'!B56</f>
        <v>58</v>
      </c>
      <c r="E82" s="77" t="str">
        <f>'Startovní listina'!C56</f>
        <v>Řezníček</v>
      </c>
      <c r="F82" s="77" t="str">
        <f>'Startovní listina'!D56</f>
        <v>Roman</v>
      </c>
      <c r="G82" s="77">
        <f>'Startovní listina'!E56</f>
        <v>1977</v>
      </c>
      <c r="H82" s="77" t="str">
        <f>'Startovní listina'!F56</f>
        <v>Žďár nad Sázavou</v>
      </c>
      <c r="I82" s="78">
        <v>0.1002199074074074</v>
      </c>
    </row>
    <row r="83" spans="1:9" ht="20.100000000000001" customHeight="1">
      <c r="A83" s="74">
        <f>IF('Výsledková listina (2)'!D82&lt;&gt;"",A82+1,"")</f>
        <v>79</v>
      </c>
      <c r="B83" s="75"/>
      <c r="C83" s="76" t="str">
        <f>'Startovní listina'!G83</f>
        <v>B</v>
      </c>
      <c r="D83" s="76">
        <f>'Startovní listina'!B83</f>
        <v>92</v>
      </c>
      <c r="E83" s="77" t="str">
        <f>'Startovní listina'!C83</f>
        <v>Řezníček</v>
      </c>
      <c r="F83" s="77" t="str">
        <f>'Startovní listina'!D83</f>
        <v>Petr</v>
      </c>
      <c r="G83" s="77">
        <f>'Startovní listina'!E83</f>
        <v>1973</v>
      </c>
      <c r="H83" s="77" t="str">
        <f>'Startovní listina'!F83</f>
        <v>Polnička</v>
      </c>
      <c r="I83" s="78">
        <v>0.10503472222222222</v>
      </c>
    </row>
    <row r="84" spans="1:9" ht="20.100000000000001" customHeight="1">
      <c r="A84" s="74">
        <f>IF('Výsledková listina (2)'!D83&lt;&gt;"",A83+1,"")</f>
        <v>80</v>
      </c>
      <c r="B84" s="75"/>
      <c r="C84" s="76" t="str">
        <f>'Startovní listina'!G61</f>
        <v>A</v>
      </c>
      <c r="D84" s="76">
        <f>'Startovní listina'!B61</f>
        <v>63</v>
      </c>
      <c r="E84" s="77" t="str">
        <f>'Startovní listina'!C61</f>
        <v>Sedláček</v>
      </c>
      <c r="F84" s="77" t="str">
        <f>'Startovní listina'!D61</f>
        <v>Aleš</v>
      </c>
      <c r="G84" s="77">
        <f>'Startovní listina'!E61</f>
        <v>1976</v>
      </c>
      <c r="H84" s="77" t="str">
        <f>'Startovní listina'!F61</f>
        <v>Sokol Přísnotice</v>
      </c>
      <c r="I84" s="78">
        <v>0.1027199074074074</v>
      </c>
    </row>
    <row r="85" spans="1:9" ht="20.100000000000001" customHeight="1">
      <c r="A85" s="74">
        <f>IF('Výsledková listina (2)'!D84&lt;&gt;"",A84+1,"")</f>
        <v>81</v>
      </c>
      <c r="B85" s="75"/>
      <c r="C85" s="76" t="str">
        <f>'Startovní listina'!G95</f>
        <v>C</v>
      </c>
      <c r="D85" s="76">
        <f>'Startovní listina'!B95</f>
        <v>104</v>
      </c>
      <c r="E85" s="77" t="str">
        <f>'Startovní listina'!C95</f>
        <v>Sedláček</v>
      </c>
      <c r="F85" s="77" t="str">
        <f>'Startovní listina'!D95</f>
        <v>Svatopluk</v>
      </c>
      <c r="G85" s="77">
        <f>'Startovní listina'!E95</f>
        <v>1957</v>
      </c>
      <c r="H85" s="77" t="str">
        <f>'Startovní listina'!F95</f>
        <v>Moravská Slávia Brno</v>
      </c>
      <c r="I85" s="78">
        <v>0.1074537037037037</v>
      </c>
    </row>
    <row r="86" spans="1:9" ht="20.100000000000001" customHeight="1">
      <c r="A86" s="74">
        <f>IF('Výsledková listina (2)'!D85&lt;&gt;"",A85+1,"")</f>
        <v>82</v>
      </c>
      <c r="B86" s="75"/>
      <c r="C86" s="76" t="str">
        <f>'Startovní listina'!G65</f>
        <v>B</v>
      </c>
      <c r="D86" s="76">
        <f>'Startovní listina'!B65</f>
        <v>70</v>
      </c>
      <c r="E86" s="77" t="str">
        <f>'Startovní listina'!C65</f>
        <v>Strakoš</v>
      </c>
      <c r="F86" s="77" t="str">
        <f>'Startovní listina'!D65</f>
        <v>Vilém</v>
      </c>
      <c r="G86" s="77">
        <f>'Startovní listina'!E65</f>
        <v>1969</v>
      </c>
      <c r="H86" s="77" t="str">
        <f>'Startovní listina'!F65</f>
        <v>SK Fuga Kuřim</v>
      </c>
      <c r="I86" s="78">
        <v>0.12424768518518518</v>
      </c>
    </row>
    <row r="87" spans="1:9" ht="20.100000000000001" customHeight="1">
      <c r="A87" s="74">
        <f>IF('Výsledková listina (2)'!D86&lt;&gt;"",A86+1,"")</f>
        <v>83</v>
      </c>
      <c r="B87" s="75"/>
      <c r="C87" s="76" t="str">
        <f>'Startovní listina'!G43</f>
        <v>C</v>
      </c>
      <c r="D87" s="76">
        <f>'Startovní listina'!B43</f>
        <v>44</v>
      </c>
      <c r="E87" s="77" t="str">
        <f>'Startovní listina'!C43</f>
        <v>Suchý</v>
      </c>
      <c r="F87" s="77" t="str">
        <f>'Startovní listina'!D43</f>
        <v>Karel</v>
      </c>
      <c r="G87" s="77">
        <f>'Startovní listina'!E43</f>
        <v>1956</v>
      </c>
      <c r="H87" s="77" t="str">
        <f>'Startovní listina'!F43</f>
        <v>Atletic Třebíč</v>
      </c>
      <c r="I87" s="78">
        <v>0.10612268518518519</v>
      </c>
    </row>
    <row r="88" spans="1:9" ht="20.100000000000001" customHeight="1">
      <c r="A88" s="74">
        <f>IF('Výsledková listina (2)'!D87&lt;&gt;"",A87+1,"")</f>
        <v>84</v>
      </c>
      <c r="B88" s="75"/>
      <c r="C88" s="76" t="str">
        <f>'Startovní listina'!G33</f>
        <v>H</v>
      </c>
      <c r="D88" s="76">
        <f>'Startovní listina'!B33</f>
        <v>33</v>
      </c>
      <c r="E88" s="77" t="str">
        <f>'Startovní listina'!C33</f>
        <v>Šedová</v>
      </c>
      <c r="F88" s="77" t="str">
        <f>'Startovní listina'!D33</f>
        <v>Věra</v>
      </c>
      <c r="G88" s="77">
        <f>'Startovní listina'!E33</f>
        <v>1964</v>
      </c>
      <c r="H88" s="77" t="str">
        <f>'Startovní listina'!F33</f>
        <v>Atletic Třebíč</v>
      </c>
      <c r="I88" s="78"/>
    </row>
    <row r="89" spans="1:9" ht="20.100000000000001" customHeight="1">
      <c r="A89" s="74">
        <f>IF('Výsledková listina (2)'!D88&lt;&gt;"",A88+1,"")</f>
        <v>85</v>
      </c>
      <c r="B89" s="75"/>
      <c r="C89" s="76" t="str">
        <f>'Startovní listina'!G76</f>
        <v>C</v>
      </c>
      <c r="D89" s="76">
        <f>'Startovní listina'!B76</f>
        <v>84</v>
      </c>
      <c r="E89" s="77" t="str">
        <f>'Startovní listina'!C76</f>
        <v>Šilhan</v>
      </c>
      <c r="F89" s="77" t="str">
        <f>'Startovní listina'!D76</f>
        <v>Vladimír</v>
      </c>
      <c r="G89" s="77">
        <f>'Startovní listina'!E76</f>
        <v>1957</v>
      </c>
      <c r="H89" s="77" t="str">
        <f>'Startovní listina'!F76</f>
        <v>Original Ježek Babice nad Svitavou</v>
      </c>
      <c r="I89" s="78">
        <v>0.13814814814814816</v>
      </c>
    </row>
    <row r="90" spans="1:9" ht="20.100000000000001" customHeight="1">
      <c r="A90" s="74">
        <f>IF('Výsledková listina (2)'!D89&lt;&gt;"",A89+1,"")</f>
        <v>86</v>
      </c>
      <c r="B90" s="75"/>
      <c r="C90" s="76" t="str">
        <f>'Startovní listina'!G12</f>
        <v>B</v>
      </c>
      <c r="D90" s="76">
        <f>'Startovní listina'!B12</f>
        <v>8</v>
      </c>
      <c r="E90" s="77" t="str">
        <f>'Startovní listina'!C12</f>
        <v>Škapa</v>
      </c>
      <c r="F90" s="77" t="str">
        <f>'Startovní listina'!D12</f>
        <v>Marek</v>
      </c>
      <c r="G90" s="77">
        <f>'Startovní listina'!E12</f>
        <v>1971</v>
      </c>
      <c r="H90" s="77" t="str">
        <f>'Startovní listina'!F12</f>
        <v>MK Seitl Ostrava</v>
      </c>
      <c r="I90" s="78">
        <v>8.7268518518518523E-2</v>
      </c>
    </row>
    <row r="91" spans="1:9" ht="20.100000000000001" customHeight="1">
      <c r="A91" s="74">
        <f>IF('Výsledková listina (2)'!D90&lt;&gt;"",A90+1,"")</f>
        <v>87</v>
      </c>
      <c r="B91" s="75"/>
      <c r="C91" s="76" t="str">
        <f>'Startovní listina'!G24</f>
        <v>B</v>
      </c>
      <c r="D91" s="76">
        <f>'Startovní listina'!B24</f>
        <v>22</v>
      </c>
      <c r="E91" s="77" t="str">
        <f>'Startovní listina'!C24</f>
        <v>Štýbnar</v>
      </c>
      <c r="F91" s="77" t="str">
        <f>'Startovní listina'!D24</f>
        <v>Zbyněk</v>
      </c>
      <c r="G91" s="77">
        <f>'Startovní listina'!E24</f>
        <v>1974</v>
      </c>
      <c r="H91" s="77" t="str">
        <f>'Startovní listina'!F24</f>
        <v>Běžec Vysočiny Jihlava</v>
      </c>
      <c r="I91" s="78">
        <v>8.9398148148148157E-2</v>
      </c>
    </row>
    <row r="92" spans="1:9" ht="20.100000000000001" customHeight="1">
      <c r="A92" s="74">
        <f>IF('Výsledková listina (2)'!D91&lt;&gt;"",A91+1,"")</f>
        <v>88</v>
      </c>
      <c r="B92" s="75"/>
      <c r="C92" s="76" t="str">
        <f>'Startovní listina'!G16</f>
        <v>H</v>
      </c>
      <c r="D92" s="76">
        <f>'Startovní listina'!B16</f>
        <v>12</v>
      </c>
      <c r="E92" s="77" t="str">
        <f>'Startovní listina'!C16</f>
        <v>Tesařová</v>
      </c>
      <c r="F92" s="77" t="str">
        <f>'Startovní listina'!D16</f>
        <v>Marie</v>
      </c>
      <c r="G92" s="77">
        <f>'Startovní listina'!E16</f>
        <v>1954</v>
      </c>
      <c r="H92" s="77" t="str">
        <f>'Startovní listina'!F16</f>
        <v>Křižanov</v>
      </c>
      <c r="I92" s="78"/>
    </row>
    <row r="93" spans="1:9" ht="20.100000000000001" customHeight="1">
      <c r="A93" s="74">
        <f>IF('Výsledková listina (2)'!D92&lt;&gt;"",A92+1,"")</f>
        <v>89</v>
      </c>
      <c r="B93" s="75"/>
      <c r="C93" s="76" t="str">
        <f>'Startovní listina'!G88</f>
        <v>G</v>
      </c>
      <c r="D93" s="76">
        <f>'Startovní listina'!B88</f>
        <v>97</v>
      </c>
      <c r="E93" s="77" t="str">
        <f>'Startovní listina'!C88</f>
        <v>Tonarová</v>
      </c>
      <c r="F93" s="77" t="str">
        <f>'Startovní listina'!D88</f>
        <v>Miroslava</v>
      </c>
      <c r="G93" s="77">
        <f>'Startovní listina'!E88</f>
        <v>1976</v>
      </c>
      <c r="H93" s="77" t="str">
        <f>'Startovní listina'!F88</f>
        <v>Bory</v>
      </c>
      <c r="I93" s="78">
        <v>0.12077546296296297</v>
      </c>
    </row>
    <row r="94" spans="1:9" ht="20.100000000000001" customHeight="1">
      <c r="A94" s="74">
        <f>IF('Výsledková listina (2)'!D93&lt;&gt;"",A93+1,"")</f>
        <v>90</v>
      </c>
      <c r="B94" s="75"/>
      <c r="C94" s="76" t="str">
        <f>'Startovní listina'!G90</f>
        <v>A</v>
      </c>
      <c r="D94" s="76">
        <f>'Startovní listina'!B90</f>
        <v>99</v>
      </c>
      <c r="E94" s="77" t="str">
        <f>'Startovní listina'!C90</f>
        <v>Vacula</v>
      </c>
      <c r="F94" s="77" t="str">
        <f>'Startovní listina'!D90</f>
        <v>Ondřej</v>
      </c>
      <c r="G94" s="77">
        <f>'Startovní listina'!E90</f>
        <v>1981</v>
      </c>
      <c r="H94" s="77" t="str">
        <f>'Startovní listina'!F90</f>
        <v>AC Lelek Lelekovice</v>
      </c>
      <c r="I94" s="78">
        <v>0.12212962962962963</v>
      </c>
    </row>
    <row r="95" spans="1:9" ht="20.100000000000001" customHeight="1">
      <c r="A95" s="74">
        <f>IF('Výsledková listina (2)'!D94&lt;&gt;"",A94+1,"")</f>
        <v>91</v>
      </c>
      <c r="B95" s="75"/>
      <c r="C95" s="76" t="str">
        <f>'Startovní listina'!G25</f>
        <v>F</v>
      </c>
      <c r="D95" s="76">
        <f>'Startovní listina'!B25</f>
        <v>23</v>
      </c>
      <c r="E95" s="77" t="str">
        <f>'Startovní listina'!C25</f>
        <v>Vašalovská</v>
      </c>
      <c r="F95" s="77" t="str">
        <f>'Startovní listina'!D25</f>
        <v>Petra</v>
      </c>
      <c r="G95" s="77">
        <f>'Startovní listina'!E25</f>
        <v>1986</v>
      </c>
      <c r="H95" s="77" t="str">
        <f>'Startovní listina'!F25</f>
        <v>Atletic Třebíč</v>
      </c>
      <c r="I95" s="78">
        <v>0.12789351851851852</v>
      </c>
    </row>
    <row r="96" spans="1:9" ht="20.100000000000001" customHeight="1">
      <c r="A96" s="74">
        <f>IF('Výsledková listina (2)'!D95&lt;&gt;"",A95+1,"")</f>
        <v>92</v>
      </c>
      <c r="B96" s="75"/>
      <c r="C96" s="76" t="str">
        <f>'Startovní listina'!G72</f>
        <v>D</v>
      </c>
      <c r="D96" s="76">
        <f>'Startovní listina'!B72</f>
        <v>79</v>
      </c>
      <c r="E96" s="77" t="str">
        <f>'Startovní listina'!C72</f>
        <v>Vídeňský</v>
      </c>
      <c r="F96" s="77" t="str">
        <f>'Startovní listina'!D72</f>
        <v>Jiří</v>
      </c>
      <c r="G96" s="77">
        <f>'Startovní listina'!E72</f>
        <v>1947</v>
      </c>
      <c r="H96" s="77" t="str">
        <f>'Startovní listina'!F72</f>
        <v>KD Moravské Budějovice</v>
      </c>
      <c r="I96" s="78"/>
    </row>
    <row r="97" spans="1:9" ht="20.100000000000001" customHeight="1">
      <c r="A97" s="74">
        <f>IF('Výsledková listina (2)'!D96&lt;&gt;"",A96+1,"")</f>
        <v>93</v>
      </c>
      <c r="B97" s="75"/>
      <c r="C97" s="76" t="str">
        <f>'Startovní listina'!G13</f>
        <v>D</v>
      </c>
      <c r="D97" s="76">
        <f>'Startovní listina'!B13</f>
        <v>9</v>
      </c>
      <c r="E97" s="77" t="str">
        <f>'Startovní listina'!C13</f>
        <v>Výtisk</v>
      </c>
      <c r="F97" s="77" t="str">
        <f>'Startovní listina'!D13</f>
        <v>Alfons</v>
      </c>
      <c r="G97" s="77">
        <f>'Startovní listina'!E13</f>
        <v>1949</v>
      </c>
      <c r="H97" s="77" t="str">
        <f>'Startovní listina'!F13</f>
        <v>MK Seitl Ostrava</v>
      </c>
      <c r="I97" s="78">
        <v>0.1112962962962963</v>
      </c>
    </row>
    <row r="98" spans="1:9" ht="20.100000000000001" customHeight="1">
      <c r="A98" s="74">
        <f>IF('Výsledková listina (2)'!D97&lt;&gt;"",A97+1,"")</f>
        <v>94</v>
      </c>
      <c r="B98" s="75"/>
      <c r="C98" s="76" t="str">
        <f>'Startovní listina'!G10</f>
        <v>C</v>
      </c>
      <c r="D98" s="76">
        <f>'Startovní listina'!B10</f>
        <v>6</v>
      </c>
      <c r="E98" s="77" t="str">
        <f>'Startovní listina'!C10</f>
        <v>Zourek</v>
      </c>
      <c r="F98" s="77" t="str">
        <f>'Startovní listina'!D10</f>
        <v>Karel</v>
      </c>
      <c r="G98" s="77">
        <f>'Startovní listina'!E10</f>
        <v>1959</v>
      </c>
      <c r="H98" s="77" t="str">
        <f>'Startovní listina'!F10</f>
        <v>Brno</v>
      </c>
      <c r="I98" s="78">
        <v>0.12524305555555557</v>
      </c>
    </row>
    <row r="99" spans="1:9" ht="20.100000000000001" customHeight="1">
      <c r="A99" s="74">
        <f>IF('Výsledková listina (2)'!D98&lt;&gt;"",A98+1,"")</f>
        <v>95</v>
      </c>
      <c r="B99" s="75"/>
      <c r="C99" s="76" t="str">
        <f>'Startovní listina'!G99</f>
        <v/>
      </c>
      <c r="D99" s="76" t="str">
        <f>'Startovní listina'!B99</f>
        <v/>
      </c>
      <c r="E99" s="77" t="str">
        <f>'Startovní listina'!C99</f>
        <v/>
      </c>
      <c r="F99" s="77" t="str">
        <f>'Startovní listina'!D99</f>
        <v/>
      </c>
      <c r="G99" s="77" t="str">
        <f>'Startovní listina'!E99</f>
        <v/>
      </c>
      <c r="H99" s="77" t="str">
        <f>'Startovní listina'!F99</f>
        <v/>
      </c>
      <c r="I99" s="78"/>
    </row>
    <row r="100" spans="1:9" ht="20.100000000000001" customHeight="1">
      <c r="A100" s="74" t="str">
        <f>IF('Výsledková listina (2)'!D99&lt;&gt;"",A99+1,"")</f>
        <v/>
      </c>
      <c r="B100" s="75"/>
      <c r="C100" s="76" t="str">
        <f>'Startovní listina'!G100</f>
        <v/>
      </c>
      <c r="D100" s="76" t="str">
        <f>'Startovní listina'!B100</f>
        <v/>
      </c>
      <c r="E100" s="77" t="str">
        <f>'Startovní listina'!C100</f>
        <v/>
      </c>
      <c r="F100" s="77" t="str">
        <f>'Startovní listina'!D100</f>
        <v/>
      </c>
      <c r="G100" s="77" t="str">
        <f>'Startovní listina'!E100</f>
        <v/>
      </c>
      <c r="H100" s="77" t="str">
        <f>'Startovní listina'!F100</f>
        <v/>
      </c>
      <c r="I100" s="78"/>
    </row>
    <row r="101" spans="1:9" ht="20.100000000000001" customHeight="1">
      <c r="A101" s="74" t="str">
        <f>IF('Výsledková listina (2)'!D100&lt;&gt;"",A100+1,"")</f>
        <v/>
      </c>
      <c r="B101" s="75"/>
      <c r="C101" s="76" t="str">
        <f>'Startovní listina'!G101</f>
        <v/>
      </c>
      <c r="D101" s="76" t="str">
        <f>'Startovní listina'!B101</f>
        <v/>
      </c>
      <c r="E101" s="77" t="str">
        <f>'Startovní listina'!C101</f>
        <v/>
      </c>
      <c r="F101" s="77" t="str">
        <f>'Startovní listina'!D101</f>
        <v/>
      </c>
      <c r="G101" s="77" t="str">
        <f>'Startovní listina'!E101</f>
        <v/>
      </c>
      <c r="H101" s="77" t="str">
        <f>'Startovní listina'!F101</f>
        <v/>
      </c>
      <c r="I101" s="78"/>
    </row>
    <row r="102" spans="1:9" ht="20.100000000000001" customHeight="1">
      <c r="A102" s="74" t="str">
        <f>IF('Výsledková listina (2)'!D101&lt;&gt;"",A101+1,"")</f>
        <v/>
      </c>
      <c r="B102" s="75"/>
      <c r="C102" s="76" t="str">
        <f>'Startovní listina'!G102</f>
        <v/>
      </c>
      <c r="D102" s="76" t="str">
        <f>'Startovní listina'!B102</f>
        <v/>
      </c>
      <c r="E102" s="77" t="str">
        <f>'Startovní listina'!C102</f>
        <v/>
      </c>
      <c r="F102" s="77" t="str">
        <f>'Startovní listina'!D102</f>
        <v/>
      </c>
      <c r="G102" s="77" t="str">
        <f>'Startovní listina'!E102</f>
        <v/>
      </c>
      <c r="H102" s="77" t="str">
        <f>'Startovní listina'!F102</f>
        <v/>
      </c>
      <c r="I102" s="78"/>
    </row>
    <row r="103" spans="1:9" ht="20.100000000000001" customHeight="1">
      <c r="A103" s="74" t="str">
        <f>IF('Výsledková listina (2)'!D102&lt;&gt;"",A102+1,"")</f>
        <v/>
      </c>
      <c r="B103" s="75"/>
      <c r="C103" s="76" t="str">
        <f>'Startovní listina'!G103</f>
        <v/>
      </c>
      <c r="D103" s="76" t="str">
        <f>'Startovní listina'!B103</f>
        <v/>
      </c>
      <c r="E103" s="77" t="str">
        <f>'Startovní listina'!C103</f>
        <v/>
      </c>
      <c r="F103" s="77" t="str">
        <f>'Startovní listina'!D103</f>
        <v/>
      </c>
      <c r="G103" s="77" t="str">
        <f>'Startovní listina'!E103</f>
        <v/>
      </c>
      <c r="H103" s="77" t="str">
        <f>'Startovní listina'!F103</f>
        <v/>
      </c>
      <c r="I103" s="78"/>
    </row>
    <row r="104" spans="1:9" ht="20.100000000000001" customHeight="1">
      <c r="A104" s="74"/>
      <c r="B104" s="75"/>
      <c r="C104" s="76"/>
      <c r="D104" s="76"/>
      <c r="E104" s="77"/>
      <c r="F104" s="77"/>
      <c r="G104" s="77"/>
      <c r="H104" s="77"/>
      <c r="I104" s="78"/>
    </row>
    <row r="105" spans="1:9" s="63" customFormat="1">
      <c r="G105" s="65"/>
      <c r="I105" s="65"/>
    </row>
    <row r="106" spans="1:9" s="63" customFormat="1">
      <c r="G106" s="65"/>
      <c r="I106" s="65"/>
    </row>
    <row r="107" spans="1:9" s="63" customFormat="1">
      <c r="G107" s="65"/>
      <c r="I107" s="65"/>
    </row>
    <row r="108" spans="1:9" s="63" customFormat="1">
      <c r="G108" s="65"/>
      <c r="I108" s="65"/>
    </row>
    <row r="109" spans="1:9" s="63" customFormat="1">
      <c r="G109" s="65"/>
      <c r="I109" s="65"/>
    </row>
    <row r="110" spans="1:9" s="63" customFormat="1">
      <c r="G110" s="65"/>
      <c r="I110" s="65"/>
    </row>
    <row r="111" spans="1:9" s="63" customFormat="1">
      <c r="G111" s="65"/>
      <c r="I111" s="65"/>
    </row>
    <row r="112" spans="1:9" s="63" customFormat="1">
      <c r="G112" s="65"/>
      <c r="I112" s="65"/>
    </row>
    <row r="113" spans="7:9" s="63" customFormat="1">
      <c r="G113" s="65"/>
      <c r="I113" s="65"/>
    </row>
    <row r="114" spans="7:9" s="63" customFormat="1">
      <c r="G114" s="65"/>
      <c r="I114" s="65"/>
    </row>
    <row r="115" spans="7:9" s="63" customFormat="1">
      <c r="G115" s="65"/>
      <c r="I115" s="65"/>
    </row>
    <row r="116" spans="7:9" s="63" customFormat="1">
      <c r="G116" s="65"/>
      <c r="I116" s="65"/>
    </row>
    <row r="117" spans="7:9" s="63" customFormat="1">
      <c r="G117" s="65"/>
      <c r="I117" s="65"/>
    </row>
    <row r="118" spans="7:9" s="63" customFormat="1">
      <c r="G118" s="65"/>
      <c r="I118" s="65"/>
    </row>
    <row r="119" spans="7:9" s="63" customFormat="1">
      <c r="G119" s="65"/>
      <c r="I119" s="65"/>
    </row>
    <row r="120" spans="7:9" s="63" customFormat="1">
      <c r="G120" s="65"/>
      <c r="I120" s="65"/>
    </row>
    <row r="121" spans="7:9" s="63" customFormat="1">
      <c r="G121" s="65"/>
      <c r="I121" s="65"/>
    </row>
    <row r="122" spans="7:9" s="63" customFormat="1">
      <c r="G122" s="65"/>
      <c r="I122" s="65"/>
    </row>
    <row r="123" spans="7:9" s="63" customFormat="1">
      <c r="G123" s="65"/>
      <c r="I123" s="65"/>
    </row>
    <row r="124" spans="7:9" s="63" customFormat="1">
      <c r="G124" s="65"/>
      <c r="I124" s="65"/>
    </row>
    <row r="125" spans="7:9" s="63" customFormat="1">
      <c r="G125" s="65"/>
      <c r="I125" s="65"/>
    </row>
    <row r="126" spans="7:9" s="63" customFormat="1">
      <c r="G126" s="65"/>
      <c r="I126" s="65"/>
    </row>
    <row r="127" spans="7:9" s="63" customFormat="1">
      <c r="G127" s="65"/>
      <c r="I127" s="65"/>
    </row>
    <row r="128" spans="7:9" s="63" customFormat="1">
      <c r="G128" s="65"/>
      <c r="I128" s="65"/>
    </row>
    <row r="129" spans="7:9" s="63" customFormat="1">
      <c r="G129" s="65"/>
      <c r="I129" s="65"/>
    </row>
    <row r="130" spans="7:9" s="63" customFormat="1">
      <c r="G130" s="65"/>
      <c r="I130" s="65"/>
    </row>
    <row r="131" spans="7:9" s="63" customFormat="1">
      <c r="G131" s="65"/>
      <c r="I131" s="65"/>
    </row>
    <row r="132" spans="7:9" s="63" customFormat="1">
      <c r="G132" s="65"/>
      <c r="I132" s="65"/>
    </row>
    <row r="133" spans="7:9" s="63" customFormat="1">
      <c r="G133" s="65"/>
      <c r="I133" s="65"/>
    </row>
    <row r="134" spans="7:9" s="63" customFormat="1">
      <c r="G134" s="65"/>
      <c r="I134" s="65"/>
    </row>
    <row r="135" spans="7:9" s="63" customFormat="1">
      <c r="G135" s="65"/>
      <c r="I135" s="65"/>
    </row>
    <row r="136" spans="7:9" s="63" customFormat="1">
      <c r="G136" s="65"/>
      <c r="I136" s="65"/>
    </row>
    <row r="137" spans="7:9" s="63" customFormat="1">
      <c r="G137" s="65"/>
      <c r="I137" s="65"/>
    </row>
    <row r="138" spans="7:9" s="63" customFormat="1">
      <c r="G138" s="65"/>
      <c r="I138" s="65"/>
    </row>
    <row r="139" spans="7:9" s="63" customFormat="1">
      <c r="G139" s="65"/>
      <c r="I139" s="65"/>
    </row>
    <row r="140" spans="7:9" s="63" customFormat="1">
      <c r="G140" s="65"/>
      <c r="I140" s="65"/>
    </row>
    <row r="141" spans="7:9" s="63" customFormat="1">
      <c r="G141" s="65"/>
      <c r="I141" s="65"/>
    </row>
    <row r="142" spans="7:9" s="63" customFormat="1">
      <c r="G142" s="65"/>
      <c r="I142" s="65"/>
    </row>
    <row r="143" spans="7:9" s="63" customFormat="1">
      <c r="G143" s="65"/>
      <c r="I143" s="65"/>
    </row>
    <row r="144" spans="7:9" s="63" customFormat="1">
      <c r="G144" s="65"/>
      <c r="I144" s="65"/>
    </row>
    <row r="145" spans="7:9" s="63" customFormat="1">
      <c r="G145" s="65"/>
      <c r="I145" s="65"/>
    </row>
    <row r="146" spans="7:9" s="63" customFormat="1">
      <c r="G146" s="65"/>
      <c r="I146" s="65"/>
    </row>
    <row r="147" spans="7:9" s="63" customFormat="1">
      <c r="G147" s="65"/>
      <c r="I147" s="65"/>
    </row>
    <row r="148" spans="7:9" s="63" customFormat="1">
      <c r="G148" s="65"/>
      <c r="I148" s="65"/>
    </row>
    <row r="149" spans="7:9" s="63" customFormat="1">
      <c r="G149" s="65"/>
      <c r="I149" s="65"/>
    </row>
    <row r="150" spans="7:9" s="63" customFormat="1">
      <c r="G150" s="65"/>
      <c r="I150" s="65"/>
    </row>
    <row r="151" spans="7:9" s="63" customFormat="1">
      <c r="G151" s="65"/>
      <c r="I151" s="65"/>
    </row>
    <row r="152" spans="7:9" s="63" customFormat="1">
      <c r="G152" s="65"/>
      <c r="I152" s="65"/>
    </row>
    <row r="153" spans="7:9" s="63" customFormat="1">
      <c r="G153" s="65"/>
      <c r="I153" s="65"/>
    </row>
    <row r="154" spans="7:9" s="63" customFormat="1">
      <c r="G154" s="65"/>
      <c r="I154" s="65"/>
    </row>
    <row r="155" spans="7:9" s="63" customFormat="1">
      <c r="G155" s="65"/>
      <c r="I155" s="65"/>
    </row>
    <row r="156" spans="7:9" s="63" customFormat="1">
      <c r="G156" s="65"/>
      <c r="I156" s="65"/>
    </row>
    <row r="157" spans="7:9" s="63" customFormat="1">
      <c r="G157" s="65"/>
      <c r="I157" s="65"/>
    </row>
    <row r="158" spans="7:9" s="63" customFormat="1">
      <c r="G158" s="65"/>
      <c r="I158" s="65"/>
    </row>
    <row r="159" spans="7:9" s="63" customFormat="1">
      <c r="G159" s="65"/>
      <c r="I159" s="65"/>
    </row>
    <row r="160" spans="7:9" s="63" customFormat="1">
      <c r="G160" s="65"/>
      <c r="I160" s="65"/>
    </row>
    <row r="161" spans="7:9" s="63" customFormat="1">
      <c r="G161" s="65"/>
      <c r="I161" s="65"/>
    </row>
    <row r="162" spans="7:9" s="63" customFormat="1">
      <c r="G162" s="65"/>
      <c r="I162" s="65"/>
    </row>
    <row r="163" spans="7:9" s="63" customFormat="1">
      <c r="G163" s="65"/>
      <c r="I163" s="65"/>
    </row>
    <row r="164" spans="7:9" s="63" customFormat="1">
      <c r="G164" s="65"/>
      <c r="I164" s="65"/>
    </row>
    <row r="165" spans="7:9" s="63" customFormat="1">
      <c r="G165" s="65"/>
      <c r="I165" s="65"/>
    </row>
    <row r="166" spans="7:9" s="63" customFormat="1">
      <c r="G166" s="65"/>
      <c r="I166" s="65"/>
    </row>
    <row r="167" spans="7:9" s="63" customFormat="1">
      <c r="G167" s="65"/>
      <c r="I167" s="65"/>
    </row>
    <row r="168" spans="7:9" s="63" customFormat="1">
      <c r="G168" s="65"/>
      <c r="I168" s="65"/>
    </row>
    <row r="169" spans="7:9" s="63" customFormat="1">
      <c r="G169" s="65"/>
      <c r="I169" s="65"/>
    </row>
    <row r="170" spans="7:9" s="63" customFormat="1">
      <c r="G170" s="65"/>
      <c r="I170" s="65"/>
    </row>
    <row r="171" spans="7:9" s="63" customFormat="1">
      <c r="G171" s="65"/>
      <c r="I171" s="65"/>
    </row>
    <row r="172" spans="7:9" s="63" customFormat="1">
      <c r="G172" s="65"/>
      <c r="I172" s="65"/>
    </row>
    <row r="173" spans="7:9" s="63" customFormat="1">
      <c r="G173" s="65"/>
      <c r="I173" s="65"/>
    </row>
    <row r="174" spans="7:9" s="63" customFormat="1">
      <c r="G174" s="65"/>
      <c r="I174" s="65"/>
    </row>
    <row r="175" spans="7:9" s="63" customFormat="1">
      <c r="G175" s="65"/>
      <c r="I175" s="65"/>
    </row>
    <row r="176" spans="7:9" s="63" customFormat="1">
      <c r="G176" s="65"/>
      <c r="I176" s="65"/>
    </row>
    <row r="177" spans="7:9" s="63" customFormat="1">
      <c r="G177" s="65"/>
      <c r="I177" s="65"/>
    </row>
    <row r="178" spans="7:9" s="63" customFormat="1">
      <c r="G178" s="65"/>
      <c r="I178" s="65"/>
    </row>
    <row r="179" spans="7:9" s="63" customFormat="1">
      <c r="G179" s="65"/>
      <c r="I179" s="65"/>
    </row>
    <row r="180" spans="7:9" s="63" customFormat="1">
      <c r="G180" s="65"/>
      <c r="I180" s="65"/>
    </row>
    <row r="181" spans="7:9" s="63" customFormat="1">
      <c r="G181" s="65"/>
      <c r="I181" s="65"/>
    </row>
    <row r="182" spans="7:9" s="63" customFormat="1">
      <c r="G182" s="65"/>
      <c r="I182" s="65"/>
    </row>
    <row r="183" spans="7:9" s="63" customFormat="1">
      <c r="G183" s="65"/>
      <c r="I183" s="65"/>
    </row>
    <row r="184" spans="7:9" s="63" customFormat="1">
      <c r="G184" s="65"/>
      <c r="I184" s="65"/>
    </row>
    <row r="185" spans="7:9" s="63" customFormat="1">
      <c r="G185" s="65"/>
      <c r="I185" s="65"/>
    </row>
    <row r="186" spans="7:9" s="63" customFormat="1">
      <c r="G186" s="65"/>
      <c r="I186" s="65"/>
    </row>
    <row r="187" spans="7:9" s="63" customFormat="1">
      <c r="G187" s="65"/>
      <c r="I187" s="65"/>
    </row>
    <row r="188" spans="7:9" s="63" customFormat="1">
      <c r="G188" s="65"/>
      <c r="I188" s="65"/>
    </row>
    <row r="189" spans="7:9" s="63" customFormat="1">
      <c r="G189" s="65"/>
      <c r="I189" s="65"/>
    </row>
    <row r="190" spans="7:9" s="63" customFormat="1">
      <c r="G190" s="65"/>
      <c r="I190" s="65"/>
    </row>
    <row r="191" spans="7:9" s="63" customFormat="1">
      <c r="G191" s="65"/>
      <c r="I191" s="65"/>
    </row>
    <row r="192" spans="7:9" s="63" customFormat="1">
      <c r="G192" s="65"/>
      <c r="I192" s="65"/>
    </row>
    <row r="193" spans="7:9" s="63" customFormat="1">
      <c r="G193" s="65"/>
      <c r="I193" s="65"/>
    </row>
    <row r="194" spans="7:9" s="63" customFormat="1">
      <c r="G194" s="65"/>
      <c r="I194" s="65"/>
    </row>
    <row r="195" spans="7:9" s="63" customFormat="1">
      <c r="G195" s="65"/>
      <c r="I195" s="65"/>
    </row>
    <row r="196" spans="7:9" s="63" customFormat="1">
      <c r="G196" s="65"/>
      <c r="I196" s="65"/>
    </row>
    <row r="197" spans="7:9" s="63" customFormat="1">
      <c r="G197" s="65"/>
      <c r="I197" s="65"/>
    </row>
    <row r="198" spans="7:9" s="63" customFormat="1">
      <c r="G198" s="65"/>
      <c r="I198" s="65"/>
    </row>
    <row r="199" spans="7:9" s="63" customFormat="1">
      <c r="G199" s="65"/>
      <c r="I199" s="65"/>
    </row>
    <row r="200" spans="7:9" s="63" customFormat="1">
      <c r="G200" s="65"/>
      <c r="I200" s="65"/>
    </row>
    <row r="201" spans="7:9" s="63" customFormat="1">
      <c r="G201" s="65"/>
      <c r="I201" s="65"/>
    </row>
    <row r="202" spans="7:9" s="63" customFormat="1">
      <c r="G202" s="65"/>
      <c r="I202" s="65"/>
    </row>
    <row r="203" spans="7:9" s="63" customFormat="1">
      <c r="G203" s="65"/>
      <c r="I203" s="65"/>
    </row>
    <row r="204" spans="7:9" s="63" customFormat="1">
      <c r="G204" s="65"/>
      <c r="I204" s="65"/>
    </row>
    <row r="205" spans="7:9" s="63" customFormat="1">
      <c r="G205" s="65"/>
      <c r="I205" s="65"/>
    </row>
    <row r="206" spans="7:9" s="63" customFormat="1">
      <c r="G206" s="65"/>
      <c r="I206" s="65"/>
    </row>
    <row r="207" spans="7:9" s="63" customFormat="1">
      <c r="G207" s="65"/>
      <c r="I207" s="65"/>
    </row>
    <row r="208" spans="7:9" s="63" customFormat="1">
      <c r="G208" s="65"/>
      <c r="I208" s="65"/>
    </row>
    <row r="209" spans="7:9" s="63" customFormat="1">
      <c r="G209" s="65"/>
      <c r="I209" s="65"/>
    </row>
    <row r="210" spans="7:9" s="63" customFormat="1">
      <c r="G210" s="65"/>
      <c r="I210" s="65"/>
    </row>
    <row r="211" spans="7:9" s="63" customFormat="1">
      <c r="G211" s="65"/>
      <c r="I211" s="65"/>
    </row>
    <row r="212" spans="7:9" s="63" customFormat="1">
      <c r="G212" s="65"/>
      <c r="I212" s="65"/>
    </row>
    <row r="213" spans="7:9" s="63" customFormat="1">
      <c r="G213" s="65"/>
      <c r="I213" s="65"/>
    </row>
    <row r="214" spans="7:9" s="63" customFormat="1">
      <c r="G214" s="65"/>
      <c r="I214" s="65"/>
    </row>
    <row r="215" spans="7:9" s="63" customFormat="1">
      <c r="G215" s="65"/>
      <c r="I215" s="65"/>
    </row>
    <row r="216" spans="7:9" s="63" customFormat="1">
      <c r="G216" s="65"/>
      <c r="I216" s="65"/>
    </row>
    <row r="217" spans="7:9" s="63" customFormat="1">
      <c r="G217" s="65"/>
      <c r="I217" s="65"/>
    </row>
    <row r="218" spans="7:9" s="63" customFormat="1">
      <c r="G218" s="65"/>
      <c r="I218" s="65"/>
    </row>
    <row r="219" spans="7:9" s="63" customFormat="1">
      <c r="G219" s="65"/>
      <c r="I219" s="65"/>
    </row>
    <row r="220" spans="7:9" s="63" customFormat="1">
      <c r="G220" s="65"/>
      <c r="I220" s="65"/>
    </row>
    <row r="221" spans="7:9" s="63" customFormat="1">
      <c r="G221" s="65"/>
      <c r="I221" s="65"/>
    </row>
    <row r="222" spans="7:9" s="63" customFormat="1">
      <c r="G222" s="65"/>
      <c r="I222" s="65"/>
    </row>
    <row r="223" spans="7:9" s="63" customFormat="1">
      <c r="G223" s="65"/>
      <c r="I223" s="65"/>
    </row>
    <row r="224" spans="7:9" s="63" customFormat="1">
      <c r="G224" s="65"/>
      <c r="I224" s="65"/>
    </row>
    <row r="225" spans="7:9" s="63" customFormat="1">
      <c r="G225" s="65"/>
      <c r="I225" s="65"/>
    </row>
    <row r="226" spans="7:9" s="63" customFormat="1">
      <c r="G226" s="65"/>
      <c r="I226" s="65"/>
    </row>
    <row r="227" spans="7:9" s="63" customFormat="1">
      <c r="G227" s="65"/>
      <c r="I227" s="65"/>
    </row>
    <row r="228" spans="7:9" s="63" customFormat="1">
      <c r="G228" s="65"/>
      <c r="I228" s="65"/>
    </row>
    <row r="229" spans="7:9" s="63" customFormat="1">
      <c r="G229" s="65"/>
      <c r="I229" s="65"/>
    </row>
    <row r="230" spans="7:9" s="63" customFormat="1">
      <c r="G230" s="65"/>
      <c r="I230" s="65"/>
    </row>
    <row r="231" spans="7:9" s="63" customFormat="1">
      <c r="G231" s="65"/>
      <c r="I231" s="65"/>
    </row>
    <row r="232" spans="7:9" s="63" customFormat="1">
      <c r="G232" s="65"/>
      <c r="I232" s="65"/>
    </row>
    <row r="233" spans="7:9" s="63" customFormat="1">
      <c r="G233" s="65"/>
      <c r="I233" s="65"/>
    </row>
    <row r="234" spans="7:9" s="63" customFormat="1">
      <c r="G234" s="65"/>
      <c r="I234" s="65"/>
    </row>
    <row r="235" spans="7:9" s="63" customFormat="1">
      <c r="G235" s="65"/>
      <c r="I235" s="65"/>
    </row>
    <row r="236" spans="7:9" s="63" customFormat="1">
      <c r="G236" s="65"/>
      <c r="I236" s="65"/>
    </row>
    <row r="237" spans="7:9" s="63" customFormat="1">
      <c r="G237" s="65"/>
      <c r="I237" s="65"/>
    </row>
    <row r="238" spans="7:9" s="63" customFormat="1">
      <c r="G238" s="65"/>
      <c r="I238" s="65"/>
    </row>
    <row r="239" spans="7:9" s="63" customFormat="1">
      <c r="G239" s="65"/>
      <c r="I239" s="65"/>
    </row>
    <row r="240" spans="7:9" s="63" customFormat="1">
      <c r="G240" s="65"/>
      <c r="I240" s="65"/>
    </row>
    <row r="241" spans="7:9" s="63" customFormat="1">
      <c r="G241" s="65"/>
      <c r="I241" s="65"/>
    </row>
    <row r="242" spans="7:9" s="63" customFormat="1">
      <c r="G242" s="65"/>
      <c r="I242" s="65"/>
    </row>
    <row r="243" spans="7:9" s="63" customFormat="1">
      <c r="G243" s="65"/>
      <c r="I243" s="65"/>
    </row>
    <row r="244" spans="7:9" s="63" customFormat="1">
      <c r="G244" s="65"/>
      <c r="I244" s="65"/>
    </row>
    <row r="245" spans="7:9" s="63" customFormat="1">
      <c r="G245" s="65"/>
      <c r="I245" s="65"/>
    </row>
    <row r="246" spans="7:9" s="63" customFormat="1">
      <c r="G246" s="65"/>
      <c r="I246" s="65"/>
    </row>
    <row r="247" spans="7:9" s="63" customFormat="1">
      <c r="G247" s="65"/>
      <c r="I247" s="65"/>
    </row>
    <row r="248" spans="7:9" s="63" customFormat="1">
      <c r="G248" s="65"/>
      <c r="I248" s="65"/>
    </row>
    <row r="249" spans="7:9" s="63" customFormat="1">
      <c r="G249" s="65"/>
      <c r="I249" s="65"/>
    </row>
    <row r="250" spans="7:9" s="63" customFormat="1">
      <c r="G250" s="65"/>
      <c r="I250" s="65"/>
    </row>
    <row r="251" spans="7:9" s="63" customFormat="1">
      <c r="G251" s="65"/>
      <c r="I251" s="65"/>
    </row>
    <row r="252" spans="7:9" s="63" customFormat="1">
      <c r="G252" s="65"/>
      <c r="I252" s="65"/>
    </row>
    <row r="253" spans="7:9" s="63" customFormat="1">
      <c r="G253" s="65"/>
      <c r="I253" s="65"/>
    </row>
    <row r="254" spans="7:9" s="63" customFormat="1">
      <c r="G254" s="65"/>
      <c r="I254" s="65"/>
    </row>
    <row r="255" spans="7:9" s="63" customFormat="1">
      <c r="G255" s="65"/>
      <c r="I255" s="65"/>
    </row>
    <row r="256" spans="7:9" s="63" customFormat="1">
      <c r="G256" s="65"/>
      <c r="I256" s="65"/>
    </row>
    <row r="257" spans="7:9" s="63" customFormat="1">
      <c r="G257" s="65"/>
      <c r="I257" s="65"/>
    </row>
    <row r="258" spans="7:9" s="63" customFormat="1">
      <c r="G258" s="65"/>
      <c r="I258" s="65"/>
    </row>
    <row r="259" spans="7:9" s="63" customFormat="1">
      <c r="G259" s="65"/>
      <c r="I259" s="65"/>
    </row>
    <row r="260" spans="7:9" s="63" customFormat="1">
      <c r="G260" s="65"/>
      <c r="I260" s="65"/>
    </row>
    <row r="261" spans="7:9" s="63" customFormat="1">
      <c r="G261" s="65"/>
      <c r="I261" s="65"/>
    </row>
    <row r="262" spans="7:9" s="63" customFormat="1">
      <c r="G262" s="65"/>
      <c r="I262" s="65"/>
    </row>
    <row r="263" spans="7:9" s="63" customFormat="1">
      <c r="G263" s="65"/>
      <c r="I263" s="65"/>
    </row>
    <row r="264" spans="7:9" s="63" customFormat="1">
      <c r="G264" s="65"/>
      <c r="I264" s="65"/>
    </row>
    <row r="265" spans="7:9" s="63" customFormat="1">
      <c r="G265" s="65"/>
      <c r="I265" s="65"/>
    </row>
    <row r="266" spans="7:9" s="63" customFormat="1">
      <c r="G266" s="65"/>
      <c r="I266" s="65"/>
    </row>
    <row r="267" spans="7:9" s="63" customFormat="1">
      <c r="G267" s="65"/>
      <c r="I267" s="65"/>
    </row>
    <row r="268" spans="7:9" s="63" customFormat="1">
      <c r="G268" s="65"/>
      <c r="I268" s="65"/>
    </row>
    <row r="269" spans="7:9" s="63" customFormat="1">
      <c r="G269" s="65"/>
      <c r="I269" s="65"/>
    </row>
    <row r="270" spans="7:9" s="63" customFormat="1">
      <c r="G270" s="65"/>
      <c r="I270" s="65"/>
    </row>
    <row r="271" spans="7:9" s="63" customFormat="1">
      <c r="G271" s="65"/>
      <c r="I271" s="65"/>
    </row>
    <row r="272" spans="7:9" s="63" customFormat="1">
      <c r="G272" s="65"/>
      <c r="I272" s="65"/>
    </row>
    <row r="273" spans="7:9" s="63" customFormat="1">
      <c r="G273" s="65"/>
      <c r="I273" s="65"/>
    </row>
    <row r="274" spans="7:9" s="63" customFormat="1">
      <c r="G274" s="65"/>
      <c r="I274" s="65"/>
    </row>
    <row r="275" spans="7:9" s="63" customFormat="1">
      <c r="G275" s="65"/>
      <c r="I275" s="65"/>
    </row>
    <row r="276" spans="7:9" s="63" customFormat="1">
      <c r="G276" s="65"/>
      <c r="I276" s="65"/>
    </row>
    <row r="277" spans="7:9" s="63" customFormat="1">
      <c r="G277" s="65"/>
      <c r="I277" s="65"/>
    </row>
    <row r="278" spans="7:9" s="63" customFormat="1">
      <c r="G278" s="65"/>
      <c r="I278" s="65"/>
    </row>
    <row r="279" spans="7:9" s="63" customFormat="1">
      <c r="G279" s="65"/>
      <c r="I279" s="65"/>
    </row>
    <row r="280" spans="7:9" s="63" customFormat="1">
      <c r="G280" s="65"/>
      <c r="I280" s="65"/>
    </row>
    <row r="281" spans="7:9" s="63" customFormat="1">
      <c r="G281" s="65"/>
      <c r="I281" s="65"/>
    </row>
    <row r="282" spans="7:9" s="63" customFormat="1">
      <c r="G282" s="65"/>
      <c r="I282" s="65"/>
    </row>
    <row r="283" spans="7:9" s="63" customFormat="1">
      <c r="G283" s="65"/>
      <c r="I283" s="65"/>
    </row>
    <row r="284" spans="7:9" s="63" customFormat="1">
      <c r="G284" s="65"/>
      <c r="I284" s="65"/>
    </row>
    <row r="285" spans="7:9" s="63" customFormat="1">
      <c r="G285" s="65"/>
      <c r="I285" s="65"/>
    </row>
    <row r="286" spans="7:9" s="63" customFormat="1">
      <c r="G286" s="65"/>
      <c r="I286" s="65"/>
    </row>
    <row r="287" spans="7:9" s="63" customFormat="1">
      <c r="G287" s="65"/>
      <c r="I287" s="65"/>
    </row>
    <row r="288" spans="7:9" s="63" customFormat="1">
      <c r="G288" s="65"/>
      <c r="I288" s="65"/>
    </row>
    <row r="289" spans="7:9" s="63" customFormat="1">
      <c r="G289" s="65"/>
      <c r="I289" s="65"/>
    </row>
    <row r="290" spans="7:9" s="63" customFormat="1">
      <c r="G290" s="65"/>
      <c r="I290" s="65"/>
    </row>
    <row r="291" spans="7:9" s="63" customFormat="1">
      <c r="G291" s="65"/>
      <c r="I291" s="65"/>
    </row>
    <row r="292" spans="7:9" s="63" customFormat="1">
      <c r="G292" s="65"/>
      <c r="I292" s="65"/>
    </row>
    <row r="293" spans="7:9" s="63" customFormat="1">
      <c r="G293" s="65"/>
      <c r="I293" s="65"/>
    </row>
    <row r="294" spans="7:9" s="63" customFormat="1">
      <c r="G294" s="65"/>
      <c r="I294" s="65"/>
    </row>
    <row r="295" spans="7:9" s="63" customFormat="1">
      <c r="G295" s="65"/>
      <c r="I295" s="65"/>
    </row>
    <row r="296" spans="7:9" s="63" customFormat="1">
      <c r="G296" s="65"/>
      <c r="I296" s="65"/>
    </row>
    <row r="297" spans="7:9" s="63" customFormat="1">
      <c r="G297" s="65"/>
      <c r="I297" s="65"/>
    </row>
    <row r="298" spans="7:9" s="63" customFormat="1">
      <c r="G298" s="65"/>
      <c r="I298" s="65"/>
    </row>
    <row r="299" spans="7:9" s="63" customFormat="1">
      <c r="G299" s="65"/>
      <c r="I299" s="65"/>
    </row>
    <row r="300" spans="7:9" s="63" customFormat="1">
      <c r="G300" s="65"/>
      <c r="I300" s="65"/>
    </row>
    <row r="301" spans="7:9" s="63" customFormat="1">
      <c r="G301" s="65"/>
      <c r="I301" s="65"/>
    </row>
    <row r="302" spans="7:9" s="63" customFormat="1">
      <c r="G302" s="65"/>
      <c r="I302" s="65"/>
    </row>
    <row r="303" spans="7:9" s="63" customFormat="1">
      <c r="G303" s="65"/>
      <c r="I303" s="65"/>
    </row>
    <row r="304" spans="7:9" s="63" customFormat="1">
      <c r="G304" s="65"/>
      <c r="I304" s="65"/>
    </row>
    <row r="305" spans="7:9" s="63" customFormat="1">
      <c r="G305" s="65"/>
      <c r="I305" s="65"/>
    </row>
    <row r="306" spans="7:9" s="63" customFormat="1">
      <c r="G306" s="65"/>
      <c r="I306" s="65"/>
    </row>
    <row r="307" spans="7:9" s="63" customFormat="1">
      <c r="G307" s="65"/>
      <c r="I307" s="65"/>
    </row>
    <row r="308" spans="7:9" s="63" customFormat="1">
      <c r="G308" s="65"/>
      <c r="I308" s="65"/>
    </row>
    <row r="309" spans="7:9" s="63" customFormat="1">
      <c r="G309" s="65"/>
      <c r="I309" s="65"/>
    </row>
    <row r="310" spans="7:9" s="63" customFormat="1">
      <c r="G310" s="65"/>
      <c r="I310" s="65"/>
    </row>
    <row r="311" spans="7:9" s="63" customFormat="1">
      <c r="G311" s="65"/>
      <c r="I311" s="65"/>
    </row>
    <row r="312" spans="7:9" s="63" customFormat="1">
      <c r="G312" s="65"/>
      <c r="I312" s="65"/>
    </row>
    <row r="313" spans="7:9" s="63" customFormat="1">
      <c r="G313" s="65"/>
      <c r="I313" s="65"/>
    </row>
    <row r="314" spans="7:9" s="63" customFormat="1">
      <c r="G314" s="65"/>
      <c r="I314" s="65"/>
    </row>
    <row r="315" spans="7:9" s="63" customFormat="1">
      <c r="G315" s="65"/>
      <c r="I315" s="65"/>
    </row>
    <row r="316" spans="7:9" s="63" customFormat="1">
      <c r="G316" s="65"/>
      <c r="I316" s="65"/>
    </row>
    <row r="317" spans="7:9" s="63" customFormat="1">
      <c r="G317" s="65"/>
      <c r="I317" s="65"/>
    </row>
    <row r="318" spans="7:9" s="63" customFormat="1">
      <c r="G318" s="65"/>
      <c r="I318" s="65"/>
    </row>
    <row r="319" spans="7:9" s="63" customFormat="1">
      <c r="G319" s="65"/>
      <c r="I319" s="65"/>
    </row>
    <row r="320" spans="7:9" s="63" customFormat="1">
      <c r="G320" s="65"/>
      <c r="I320" s="65"/>
    </row>
    <row r="321" spans="7:9" s="63" customFormat="1">
      <c r="G321" s="65"/>
      <c r="I321" s="65"/>
    </row>
    <row r="322" spans="7:9" s="63" customFormat="1">
      <c r="G322" s="65"/>
      <c r="I322" s="65"/>
    </row>
    <row r="323" spans="7:9" s="63" customFormat="1">
      <c r="G323" s="65"/>
      <c r="I323" s="65"/>
    </row>
    <row r="324" spans="7:9" s="63" customFormat="1">
      <c r="G324" s="65"/>
      <c r="I324" s="65"/>
    </row>
    <row r="325" spans="7:9" s="63" customFormat="1">
      <c r="G325" s="65"/>
      <c r="I325" s="65"/>
    </row>
    <row r="326" spans="7:9" s="63" customFormat="1">
      <c r="G326" s="65"/>
      <c r="I326" s="65"/>
    </row>
    <row r="327" spans="7:9" s="63" customFormat="1">
      <c r="G327" s="65"/>
      <c r="I327" s="65"/>
    </row>
    <row r="328" spans="7:9" s="63" customFormat="1">
      <c r="G328" s="65"/>
      <c r="I328" s="65"/>
    </row>
    <row r="329" spans="7:9" s="63" customFormat="1">
      <c r="G329" s="65"/>
      <c r="I329" s="65"/>
    </row>
    <row r="330" spans="7:9" s="63" customFormat="1">
      <c r="G330" s="65"/>
      <c r="I330" s="65"/>
    </row>
    <row r="331" spans="7:9" s="63" customFormat="1">
      <c r="G331" s="65"/>
      <c r="I331" s="65"/>
    </row>
    <row r="332" spans="7:9" s="63" customFormat="1">
      <c r="G332" s="65"/>
      <c r="I332" s="65"/>
    </row>
    <row r="333" spans="7:9" s="63" customFormat="1">
      <c r="G333" s="65"/>
      <c r="I333" s="65"/>
    </row>
    <row r="334" spans="7:9" s="63" customFormat="1">
      <c r="G334" s="65"/>
      <c r="I334" s="65"/>
    </row>
    <row r="335" spans="7:9" s="63" customFormat="1">
      <c r="G335" s="65"/>
      <c r="I335" s="65"/>
    </row>
    <row r="336" spans="7:9" s="63" customFormat="1">
      <c r="G336" s="65"/>
      <c r="I336" s="65"/>
    </row>
    <row r="337" spans="7:9" s="63" customFormat="1">
      <c r="G337" s="65"/>
      <c r="I337" s="65"/>
    </row>
    <row r="338" spans="7:9" s="63" customFormat="1">
      <c r="G338" s="65"/>
      <c r="I338" s="65"/>
    </row>
    <row r="339" spans="7:9" s="63" customFormat="1">
      <c r="G339" s="65"/>
      <c r="I339" s="65"/>
    </row>
    <row r="340" spans="7:9" s="63" customFormat="1">
      <c r="G340" s="65"/>
      <c r="I340" s="65"/>
    </row>
    <row r="341" spans="7:9" s="63" customFormat="1">
      <c r="G341" s="65"/>
      <c r="I341" s="65"/>
    </row>
    <row r="342" spans="7:9" s="63" customFormat="1">
      <c r="G342" s="65"/>
      <c r="I342" s="65"/>
    </row>
    <row r="343" spans="7:9" s="63" customFormat="1">
      <c r="G343" s="65"/>
      <c r="I343" s="65"/>
    </row>
    <row r="344" spans="7:9" s="63" customFormat="1">
      <c r="G344" s="65"/>
      <c r="I344" s="65"/>
    </row>
    <row r="345" spans="7:9" s="63" customFormat="1">
      <c r="G345" s="65"/>
      <c r="I345" s="65"/>
    </row>
    <row r="346" spans="7:9" s="63" customFormat="1">
      <c r="G346" s="65"/>
      <c r="I346" s="65"/>
    </row>
    <row r="347" spans="7:9" s="63" customFormat="1">
      <c r="G347" s="65"/>
      <c r="I347" s="65"/>
    </row>
    <row r="348" spans="7:9" s="63" customFormat="1">
      <c r="G348" s="65"/>
      <c r="I348" s="65"/>
    </row>
    <row r="349" spans="7:9" s="63" customFormat="1">
      <c r="G349" s="65"/>
      <c r="I349" s="65"/>
    </row>
    <row r="350" spans="7:9" s="63" customFormat="1">
      <c r="G350" s="65"/>
      <c r="I350" s="65"/>
    </row>
    <row r="351" spans="7:9" s="63" customFormat="1">
      <c r="G351" s="65"/>
      <c r="I351" s="65"/>
    </row>
    <row r="352" spans="7:9" s="63" customFormat="1">
      <c r="G352" s="65"/>
      <c r="I352" s="65"/>
    </row>
    <row r="353" spans="7:9" s="63" customFormat="1">
      <c r="G353" s="65"/>
      <c r="I353" s="65"/>
    </row>
    <row r="354" spans="7:9" s="63" customFormat="1">
      <c r="G354" s="65"/>
      <c r="I354" s="65"/>
    </row>
    <row r="355" spans="7:9" s="63" customFormat="1">
      <c r="G355" s="65"/>
      <c r="I355" s="65"/>
    </row>
    <row r="356" spans="7:9" s="63" customFormat="1">
      <c r="G356" s="65"/>
      <c r="I356" s="65"/>
    </row>
    <row r="357" spans="7:9" s="63" customFormat="1">
      <c r="G357" s="65"/>
      <c r="I357" s="65"/>
    </row>
    <row r="358" spans="7:9" s="63" customFormat="1">
      <c r="G358" s="65"/>
      <c r="I358" s="65"/>
    </row>
    <row r="359" spans="7:9" s="63" customFormat="1">
      <c r="G359" s="65"/>
      <c r="I359" s="65"/>
    </row>
    <row r="360" spans="7:9" s="63" customFormat="1">
      <c r="G360" s="65"/>
      <c r="I360" s="65"/>
    </row>
    <row r="361" spans="7:9" s="63" customFormat="1">
      <c r="G361" s="65"/>
      <c r="I361" s="65"/>
    </row>
    <row r="362" spans="7:9" s="63" customFormat="1">
      <c r="G362" s="65"/>
      <c r="I362" s="65"/>
    </row>
    <row r="363" spans="7:9" s="63" customFormat="1">
      <c r="G363" s="65"/>
      <c r="I363" s="65"/>
    </row>
    <row r="364" spans="7:9" s="63" customFormat="1">
      <c r="G364" s="65"/>
      <c r="I364" s="65"/>
    </row>
    <row r="365" spans="7:9" s="63" customFormat="1">
      <c r="G365" s="65"/>
      <c r="I365" s="65"/>
    </row>
    <row r="366" spans="7:9" s="63" customFormat="1">
      <c r="G366" s="65"/>
      <c r="I366" s="65"/>
    </row>
    <row r="367" spans="7:9" s="63" customFormat="1">
      <c r="G367" s="65"/>
      <c r="I367" s="65"/>
    </row>
    <row r="368" spans="7:9" s="63" customFormat="1">
      <c r="G368" s="65"/>
      <c r="I368" s="65"/>
    </row>
    <row r="369" spans="7:9" s="63" customFormat="1">
      <c r="G369" s="65"/>
      <c r="I369" s="65"/>
    </row>
    <row r="370" spans="7:9" s="63" customFormat="1">
      <c r="G370" s="65"/>
      <c r="I370" s="65"/>
    </row>
    <row r="371" spans="7:9" s="63" customFormat="1">
      <c r="G371" s="65"/>
      <c r="I371" s="65"/>
    </row>
    <row r="372" spans="7:9" s="63" customFormat="1">
      <c r="G372" s="65"/>
      <c r="I372" s="65"/>
    </row>
    <row r="373" spans="7:9" s="63" customFormat="1">
      <c r="G373" s="65"/>
      <c r="I373" s="65"/>
    </row>
    <row r="374" spans="7:9" s="63" customFormat="1">
      <c r="G374" s="65"/>
      <c r="I374" s="65"/>
    </row>
    <row r="375" spans="7:9" s="63" customFormat="1">
      <c r="G375" s="65"/>
      <c r="I375" s="65"/>
    </row>
    <row r="376" spans="7:9" s="63" customFormat="1">
      <c r="G376" s="65"/>
      <c r="I376" s="65"/>
    </row>
    <row r="377" spans="7:9" s="63" customFormat="1">
      <c r="G377" s="65"/>
      <c r="I377" s="65"/>
    </row>
    <row r="378" spans="7:9" s="63" customFormat="1">
      <c r="G378" s="65"/>
      <c r="I378" s="65"/>
    </row>
    <row r="379" spans="7:9" s="63" customFormat="1">
      <c r="G379" s="65"/>
      <c r="I379" s="65"/>
    </row>
    <row r="380" spans="7:9" s="63" customFormat="1">
      <c r="G380" s="65"/>
      <c r="I380" s="65"/>
    </row>
    <row r="381" spans="7:9" s="63" customFormat="1">
      <c r="G381" s="65"/>
      <c r="I381" s="65"/>
    </row>
    <row r="382" spans="7:9" s="63" customFormat="1">
      <c r="G382" s="65"/>
      <c r="I382" s="65"/>
    </row>
    <row r="383" spans="7:9" s="63" customFormat="1">
      <c r="G383" s="65"/>
      <c r="I383" s="65"/>
    </row>
    <row r="384" spans="7:9" s="63" customFormat="1">
      <c r="G384" s="65"/>
      <c r="I384" s="65"/>
    </row>
    <row r="385" spans="7:9" s="63" customFormat="1">
      <c r="G385" s="65"/>
      <c r="I385" s="65"/>
    </row>
    <row r="386" spans="7:9" s="63" customFormat="1">
      <c r="G386" s="65"/>
      <c r="I386" s="65"/>
    </row>
    <row r="387" spans="7:9" s="63" customFormat="1">
      <c r="G387" s="65"/>
      <c r="I387" s="65"/>
    </row>
    <row r="388" spans="7:9" s="63" customFormat="1">
      <c r="G388" s="65"/>
      <c r="I388" s="65"/>
    </row>
    <row r="389" spans="7:9" s="63" customFormat="1">
      <c r="G389" s="65"/>
      <c r="I389" s="65"/>
    </row>
    <row r="390" spans="7:9" s="63" customFormat="1">
      <c r="G390" s="65"/>
      <c r="I390" s="65"/>
    </row>
    <row r="391" spans="7:9" s="63" customFormat="1">
      <c r="G391" s="65"/>
      <c r="I391" s="65"/>
    </row>
    <row r="392" spans="7:9" s="63" customFormat="1">
      <c r="G392" s="65"/>
      <c r="I392" s="65"/>
    </row>
    <row r="393" spans="7:9" s="63" customFormat="1">
      <c r="G393" s="65"/>
      <c r="I393" s="65"/>
    </row>
    <row r="394" spans="7:9" s="63" customFormat="1">
      <c r="G394" s="65"/>
      <c r="I394" s="65"/>
    </row>
    <row r="395" spans="7:9" s="63" customFormat="1">
      <c r="G395" s="65"/>
      <c r="I395" s="65"/>
    </row>
    <row r="396" spans="7:9" s="63" customFormat="1">
      <c r="G396" s="65"/>
      <c r="I396" s="65"/>
    </row>
    <row r="397" spans="7:9" s="63" customFormat="1">
      <c r="G397" s="65"/>
      <c r="I397" s="65"/>
    </row>
    <row r="398" spans="7:9" s="63" customFormat="1">
      <c r="G398" s="65"/>
      <c r="I398" s="65"/>
    </row>
    <row r="399" spans="7:9" s="63" customFormat="1">
      <c r="G399" s="65"/>
      <c r="I399" s="65"/>
    </row>
    <row r="400" spans="7:9" s="63" customFormat="1">
      <c r="G400" s="65"/>
      <c r="I400" s="65"/>
    </row>
    <row r="401" spans="7:9" s="63" customFormat="1">
      <c r="G401" s="65"/>
      <c r="I401" s="65"/>
    </row>
    <row r="402" spans="7:9" s="63" customFormat="1">
      <c r="G402" s="65"/>
      <c r="I402" s="65"/>
    </row>
    <row r="403" spans="7:9" s="63" customFormat="1">
      <c r="G403" s="65"/>
      <c r="I403" s="65"/>
    </row>
    <row r="404" spans="7:9" s="63" customFormat="1">
      <c r="G404" s="65"/>
      <c r="I404" s="65"/>
    </row>
    <row r="405" spans="7:9" s="63" customFormat="1">
      <c r="G405" s="65"/>
      <c r="I405" s="65"/>
    </row>
    <row r="406" spans="7:9" s="63" customFormat="1">
      <c r="G406" s="65"/>
      <c r="I406" s="65"/>
    </row>
    <row r="407" spans="7:9" s="63" customFormat="1">
      <c r="G407" s="65"/>
      <c r="I407" s="65"/>
    </row>
    <row r="408" spans="7:9" s="63" customFormat="1">
      <c r="G408" s="65"/>
      <c r="I408" s="65"/>
    </row>
    <row r="409" spans="7:9" s="63" customFormat="1">
      <c r="G409" s="65"/>
      <c r="I409" s="65"/>
    </row>
    <row r="410" spans="7:9" s="63" customFormat="1">
      <c r="G410" s="65"/>
      <c r="I410" s="65"/>
    </row>
    <row r="411" spans="7:9" s="63" customFormat="1">
      <c r="G411" s="65"/>
      <c r="I411" s="65"/>
    </row>
    <row r="412" spans="7:9" s="63" customFormat="1">
      <c r="G412" s="65"/>
      <c r="I412" s="65"/>
    </row>
    <row r="413" spans="7:9" s="63" customFormat="1">
      <c r="G413" s="65"/>
      <c r="I413" s="65"/>
    </row>
    <row r="414" spans="7:9" s="63" customFormat="1">
      <c r="G414" s="65"/>
      <c r="I414" s="65"/>
    </row>
    <row r="415" spans="7:9" s="63" customFormat="1">
      <c r="G415" s="65"/>
      <c r="I415" s="65"/>
    </row>
    <row r="416" spans="7:9" s="63" customFormat="1">
      <c r="G416" s="65"/>
      <c r="I416" s="65"/>
    </row>
    <row r="417" spans="7:9" s="63" customFormat="1">
      <c r="G417" s="65"/>
      <c r="I417" s="65"/>
    </row>
    <row r="418" spans="7:9" s="63" customFormat="1">
      <c r="G418" s="65"/>
      <c r="I418" s="65"/>
    </row>
    <row r="419" spans="7:9" s="63" customFormat="1">
      <c r="G419" s="65"/>
      <c r="I419" s="65"/>
    </row>
    <row r="420" spans="7:9" s="63" customFormat="1">
      <c r="G420" s="65"/>
      <c r="I420" s="65"/>
    </row>
    <row r="421" spans="7:9" s="63" customFormat="1">
      <c r="G421" s="65"/>
      <c r="I421" s="65"/>
    </row>
    <row r="422" spans="7:9" s="63" customFormat="1">
      <c r="G422" s="65"/>
      <c r="I422" s="65"/>
    </row>
    <row r="423" spans="7:9" s="63" customFormat="1">
      <c r="G423" s="65"/>
      <c r="I423" s="65"/>
    </row>
    <row r="424" spans="7:9" s="63" customFormat="1">
      <c r="G424" s="65"/>
      <c r="I424" s="65"/>
    </row>
    <row r="425" spans="7:9" s="63" customFormat="1">
      <c r="G425" s="65"/>
      <c r="I425" s="65"/>
    </row>
    <row r="426" spans="7:9" s="63" customFormat="1">
      <c r="G426" s="65"/>
      <c r="I426" s="65"/>
    </row>
    <row r="427" spans="7:9" s="63" customFormat="1">
      <c r="G427" s="65"/>
      <c r="I427" s="65"/>
    </row>
    <row r="428" spans="7:9" s="63" customFormat="1">
      <c r="G428" s="65"/>
      <c r="I428" s="65"/>
    </row>
    <row r="429" spans="7:9" s="63" customFormat="1">
      <c r="G429" s="65"/>
      <c r="I429" s="65"/>
    </row>
    <row r="430" spans="7:9" s="63" customFormat="1">
      <c r="G430" s="65"/>
      <c r="I430" s="65"/>
    </row>
    <row r="431" spans="7:9" s="63" customFormat="1">
      <c r="G431" s="65"/>
      <c r="I431" s="65"/>
    </row>
    <row r="432" spans="7:9" s="63" customFormat="1">
      <c r="G432" s="65"/>
      <c r="I432" s="65"/>
    </row>
    <row r="433" spans="7:9" s="63" customFormat="1">
      <c r="G433" s="65"/>
      <c r="I433" s="65"/>
    </row>
    <row r="434" spans="7:9" s="63" customFormat="1">
      <c r="G434" s="65"/>
      <c r="I434" s="65"/>
    </row>
    <row r="435" spans="7:9" s="63" customFormat="1">
      <c r="G435" s="65"/>
      <c r="I435" s="65"/>
    </row>
    <row r="436" spans="7:9" s="63" customFormat="1">
      <c r="G436" s="65"/>
      <c r="I436" s="65"/>
    </row>
    <row r="437" spans="7:9" s="63" customFormat="1">
      <c r="G437" s="65"/>
      <c r="I437" s="65"/>
    </row>
    <row r="438" spans="7:9" s="63" customFormat="1">
      <c r="G438" s="65"/>
      <c r="I438" s="65"/>
    </row>
    <row r="439" spans="7:9" s="63" customFormat="1">
      <c r="G439" s="65"/>
      <c r="I439" s="65"/>
    </row>
    <row r="440" spans="7:9" s="63" customFormat="1">
      <c r="G440" s="65"/>
      <c r="I440" s="65"/>
    </row>
    <row r="441" spans="7:9" s="63" customFormat="1">
      <c r="G441" s="65"/>
      <c r="I441" s="65"/>
    </row>
    <row r="442" spans="7:9" s="63" customFormat="1">
      <c r="G442" s="65"/>
      <c r="I442" s="65"/>
    </row>
    <row r="443" spans="7:9" s="63" customFormat="1">
      <c r="G443" s="65"/>
      <c r="I443" s="65"/>
    </row>
    <row r="444" spans="7:9" s="63" customFormat="1">
      <c r="G444" s="65"/>
      <c r="I444" s="65"/>
    </row>
    <row r="445" spans="7:9" s="63" customFormat="1">
      <c r="G445" s="65"/>
      <c r="I445" s="65"/>
    </row>
    <row r="446" spans="7:9" s="63" customFormat="1">
      <c r="G446" s="65"/>
      <c r="I446" s="65"/>
    </row>
    <row r="447" spans="7:9" s="63" customFormat="1">
      <c r="G447" s="65"/>
      <c r="I447" s="65"/>
    </row>
    <row r="448" spans="7:9" s="63" customFormat="1">
      <c r="G448" s="65"/>
      <c r="I448" s="65"/>
    </row>
    <row r="449" spans="7:9" s="63" customFormat="1">
      <c r="G449" s="65"/>
      <c r="I449" s="65"/>
    </row>
    <row r="450" spans="7:9" s="63" customFormat="1">
      <c r="G450" s="65"/>
      <c r="I450" s="65"/>
    </row>
    <row r="451" spans="7:9" s="63" customFormat="1">
      <c r="G451" s="65"/>
      <c r="I451" s="65"/>
    </row>
    <row r="452" spans="7:9" s="63" customFormat="1">
      <c r="G452" s="65"/>
      <c r="I452" s="65"/>
    </row>
    <row r="453" spans="7:9" s="63" customFormat="1">
      <c r="G453" s="65"/>
      <c r="I453" s="65"/>
    </row>
    <row r="454" spans="7:9" s="63" customFormat="1">
      <c r="G454" s="65"/>
      <c r="I454" s="65"/>
    </row>
    <row r="455" spans="7:9" s="63" customFormat="1">
      <c r="G455" s="65"/>
      <c r="I455" s="65"/>
    </row>
    <row r="456" spans="7:9" s="63" customFormat="1">
      <c r="G456" s="65"/>
      <c r="I456" s="65"/>
    </row>
    <row r="457" spans="7:9" s="63" customFormat="1">
      <c r="G457" s="65"/>
      <c r="I457" s="65"/>
    </row>
    <row r="458" spans="7:9" s="63" customFormat="1">
      <c r="G458" s="65"/>
      <c r="I458" s="65"/>
    </row>
    <row r="459" spans="7:9" s="63" customFormat="1">
      <c r="G459" s="65"/>
      <c r="I459" s="65"/>
    </row>
    <row r="460" spans="7:9" s="63" customFormat="1">
      <c r="G460" s="65"/>
      <c r="I460" s="65"/>
    </row>
    <row r="461" spans="7:9" s="63" customFormat="1">
      <c r="G461" s="65"/>
      <c r="I461" s="65"/>
    </row>
    <row r="462" spans="7:9" s="63" customFormat="1">
      <c r="G462" s="65"/>
      <c r="I462" s="65"/>
    </row>
    <row r="463" spans="7:9" s="63" customFormat="1">
      <c r="G463" s="65"/>
      <c r="I463" s="65"/>
    </row>
    <row r="464" spans="7:9" s="63" customFormat="1">
      <c r="G464" s="65"/>
      <c r="I464" s="65"/>
    </row>
    <row r="465" spans="7:9" s="63" customFormat="1">
      <c r="G465" s="65"/>
      <c r="I465" s="65"/>
    </row>
    <row r="466" spans="7:9" s="63" customFormat="1">
      <c r="G466" s="65"/>
      <c r="I466" s="65"/>
    </row>
    <row r="467" spans="7:9" s="63" customFormat="1">
      <c r="G467" s="65"/>
      <c r="I467" s="65"/>
    </row>
    <row r="468" spans="7:9" s="63" customFormat="1">
      <c r="G468" s="65"/>
      <c r="I468" s="65"/>
    </row>
    <row r="469" spans="7:9" s="63" customFormat="1">
      <c r="G469" s="65"/>
      <c r="I469" s="65"/>
    </row>
    <row r="470" spans="7:9" s="63" customFormat="1">
      <c r="G470" s="65"/>
      <c r="I470" s="65"/>
    </row>
    <row r="471" spans="7:9" s="63" customFormat="1">
      <c r="G471" s="65"/>
      <c r="I471" s="65"/>
    </row>
    <row r="472" spans="7:9" s="63" customFormat="1">
      <c r="G472" s="65"/>
      <c r="I472" s="65"/>
    </row>
    <row r="473" spans="7:9" s="63" customFormat="1">
      <c r="G473" s="65"/>
      <c r="I473" s="65"/>
    </row>
    <row r="474" spans="7:9" s="63" customFormat="1">
      <c r="G474" s="65"/>
      <c r="I474" s="65"/>
    </row>
    <row r="475" spans="7:9" s="63" customFormat="1">
      <c r="G475" s="65"/>
      <c r="I475" s="65"/>
    </row>
    <row r="476" spans="7:9" s="63" customFormat="1">
      <c r="G476" s="65"/>
      <c r="I476" s="65"/>
    </row>
    <row r="477" spans="7:9" s="63" customFormat="1">
      <c r="G477" s="65"/>
      <c r="I477" s="65"/>
    </row>
    <row r="478" spans="7:9" s="63" customFormat="1">
      <c r="G478" s="65"/>
      <c r="I478" s="65"/>
    </row>
    <row r="479" spans="7:9" s="63" customFormat="1">
      <c r="G479" s="65"/>
      <c r="I479" s="65"/>
    </row>
    <row r="480" spans="7:9" s="63" customFormat="1">
      <c r="G480" s="65"/>
      <c r="I480" s="65"/>
    </row>
    <row r="481" spans="7:9" s="63" customFormat="1">
      <c r="G481" s="65"/>
      <c r="I481" s="65"/>
    </row>
    <row r="482" spans="7:9" s="63" customFormat="1">
      <c r="G482" s="65"/>
      <c r="I482" s="65"/>
    </row>
    <row r="483" spans="7:9" s="63" customFormat="1">
      <c r="G483" s="65"/>
      <c r="I483" s="65"/>
    </row>
    <row r="484" spans="7:9" s="63" customFormat="1">
      <c r="G484" s="65"/>
      <c r="I484" s="65"/>
    </row>
    <row r="485" spans="7:9" s="63" customFormat="1">
      <c r="G485" s="65"/>
      <c r="I485" s="65"/>
    </row>
    <row r="486" spans="7:9" s="63" customFormat="1">
      <c r="G486" s="65"/>
      <c r="I486" s="65"/>
    </row>
    <row r="487" spans="7:9" s="63" customFormat="1">
      <c r="G487" s="65"/>
      <c r="I487" s="65"/>
    </row>
    <row r="488" spans="7:9" s="63" customFormat="1">
      <c r="G488" s="65"/>
      <c r="I488" s="65"/>
    </row>
    <row r="489" spans="7:9" s="63" customFormat="1">
      <c r="G489" s="65"/>
      <c r="I489" s="65"/>
    </row>
    <row r="490" spans="7:9" s="63" customFormat="1">
      <c r="G490" s="65"/>
      <c r="I490" s="65"/>
    </row>
    <row r="491" spans="7:9" s="63" customFormat="1">
      <c r="G491" s="65"/>
      <c r="I491" s="65"/>
    </row>
    <row r="492" spans="7:9" s="63" customFormat="1">
      <c r="G492" s="65"/>
      <c r="I492" s="65"/>
    </row>
    <row r="493" spans="7:9" s="63" customFormat="1">
      <c r="G493" s="65"/>
      <c r="I493" s="65"/>
    </row>
    <row r="494" spans="7:9" s="63" customFormat="1">
      <c r="G494" s="65"/>
      <c r="I494" s="65"/>
    </row>
    <row r="495" spans="7:9" s="63" customFormat="1">
      <c r="G495" s="65"/>
      <c r="I495" s="65"/>
    </row>
    <row r="496" spans="7:9" s="63" customFormat="1">
      <c r="G496" s="65"/>
      <c r="I496" s="65"/>
    </row>
    <row r="497" spans="7:9" s="63" customFormat="1">
      <c r="G497" s="65"/>
      <c r="I497" s="65"/>
    </row>
    <row r="498" spans="7:9" s="63" customFormat="1">
      <c r="G498" s="65"/>
      <c r="I498" s="65"/>
    </row>
    <row r="499" spans="7:9" s="63" customFormat="1">
      <c r="G499" s="65"/>
      <c r="I499" s="65"/>
    </row>
    <row r="500" spans="7:9" s="63" customFormat="1">
      <c r="G500" s="65"/>
      <c r="I500" s="65"/>
    </row>
    <row r="501" spans="7:9" s="63" customFormat="1">
      <c r="G501" s="65"/>
      <c r="I501" s="65"/>
    </row>
    <row r="502" spans="7:9" s="63" customFormat="1">
      <c r="G502" s="65"/>
      <c r="I502" s="65"/>
    </row>
    <row r="503" spans="7:9" s="63" customFormat="1">
      <c r="G503" s="65"/>
      <c r="I503" s="65"/>
    </row>
    <row r="504" spans="7:9" s="63" customFormat="1">
      <c r="G504" s="65"/>
      <c r="I504" s="65"/>
    </row>
    <row r="505" spans="7:9" s="63" customFormat="1">
      <c r="G505" s="65"/>
      <c r="I505" s="65"/>
    </row>
    <row r="506" spans="7:9" s="63" customFormat="1">
      <c r="G506" s="65"/>
      <c r="I506" s="65"/>
    </row>
    <row r="507" spans="7:9" s="63" customFormat="1">
      <c r="G507" s="65"/>
      <c r="I507" s="65"/>
    </row>
    <row r="508" spans="7:9" s="63" customFormat="1">
      <c r="G508" s="65"/>
      <c r="I508" s="65"/>
    </row>
    <row r="509" spans="7:9" s="63" customFormat="1">
      <c r="G509" s="65"/>
      <c r="I509" s="65"/>
    </row>
    <row r="510" spans="7:9" s="63" customFormat="1">
      <c r="G510" s="65"/>
      <c r="I510" s="65"/>
    </row>
    <row r="511" spans="7:9" s="63" customFormat="1">
      <c r="G511" s="65"/>
      <c r="I511" s="65"/>
    </row>
    <row r="512" spans="7:9" s="63" customFormat="1">
      <c r="G512" s="65"/>
      <c r="I512" s="65"/>
    </row>
    <row r="513" spans="7:9" s="63" customFormat="1">
      <c r="G513" s="65"/>
      <c r="I513" s="65"/>
    </row>
    <row r="514" spans="7:9" s="63" customFormat="1">
      <c r="G514" s="65"/>
      <c r="I514" s="65"/>
    </row>
    <row r="515" spans="7:9" s="63" customFormat="1">
      <c r="G515" s="65"/>
      <c r="I515" s="65"/>
    </row>
    <row r="516" spans="7:9" s="63" customFormat="1">
      <c r="G516" s="65"/>
      <c r="I516" s="65"/>
    </row>
    <row r="517" spans="7:9" s="63" customFormat="1">
      <c r="G517" s="65"/>
      <c r="I517" s="65"/>
    </row>
    <row r="518" spans="7:9" s="63" customFormat="1">
      <c r="G518" s="65"/>
      <c r="I518" s="65"/>
    </row>
    <row r="519" spans="7:9" s="63" customFormat="1">
      <c r="G519" s="65"/>
      <c r="I519" s="65"/>
    </row>
    <row r="520" spans="7:9" s="63" customFormat="1">
      <c r="G520" s="65"/>
      <c r="I520" s="65"/>
    </row>
    <row r="521" spans="7:9" s="63" customFormat="1">
      <c r="G521" s="65"/>
      <c r="I521" s="65"/>
    </row>
    <row r="522" spans="7:9" s="63" customFormat="1">
      <c r="G522" s="65"/>
      <c r="I522" s="65"/>
    </row>
    <row r="523" spans="7:9" s="63" customFormat="1">
      <c r="G523" s="65"/>
      <c r="I523" s="65"/>
    </row>
    <row r="524" spans="7:9" s="63" customFormat="1">
      <c r="G524" s="65"/>
      <c r="I524" s="65"/>
    </row>
    <row r="525" spans="7:9" s="63" customFormat="1">
      <c r="G525" s="65"/>
      <c r="I525" s="65"/>
    </row>
    <row r="526" spans="7:9" s="63" customFormat="1">
      <c r="G526" s="65"/>
      <c r="I526" s="65"/>
    </row>
    <row r="527" spans="7:9" s="63" customFormat="1">
      <c r="G527" s="65"/>
      <c r="I527" s="65"/>
    </row>
    <row r="528" spans="7:9" s="63" customFormat="1">
      <c r="G528" s="65"/>
      <c r="I528" s="65"/>
    </row>
    <row r="529" spans="7:9" s="63" customFormat="1">
      <c r="G529" s="65"/>
      <c r="I529" s="65"/>
    </row>
    <row r="530" spans="7:9" s="63" customFormat="1">
      <c r="G530" s="65"/>
      <c r="I530" s="65"/>
    </row>
    <row r="531" spans="7:9" s="63" customFormat="1">
      <c r="G531" s="65"/>
      <c r="I531" s="65"/>
    </row>
    <row r="532" spans="7:9" s="63" customFormat="1">
      <c r="G532" s="65"/>
      <c r="I532" s="65"/>
    </row>
    <row r="533" spans="7:9" s="63" customFormat="1">
      <c r="G533" s="65"/>
      <c r="I533" s="65"/>
    </row>
    <row r="534" spans="7:9" s="63" customFormat="1">
      <c r="G534" s="65"/>
      <c r="I534" s="65"/>
    </row>
    <row r="535" spans="7:9" s="63" customFormat="1">
      <c r="G535" s="65"/>
      <c r="I535" s="65"/>
    </row>
    <row r="536" spans="7:9" s="63" customFormat="1">
      <c r="G536" s="65"/>
      <c r="I536" s="65"/>
    </row>
    <row r="537" spans="7:9" s="63" customFormat="1">
      <c r="G537" s="65"/>
      <c r="I537" s="65"/>
    </row>
    <row r="538" spans="7:9" s="63" customFormat="1">
      <c r="G538" s="65"/>
      <c r="I538" s="65"/>
    </row>
    <row r="539" spans="7:9" s="63" customFormat="1">
      <c r="G539" s="65"/>
      <c r="I539" s="65"/>
    </row>
    <row r="540" spans="7:9" s="63" customFormat="1">
      <c r="G540" s="65"/>
      <c r="I540" s="65"/>
    </row>
    <row r="541" spans="7:9" s="63" customFormat="1">
      <c r="G541" s="65"/>
      <c r="I541" s="65"/>
    </row>
    <row r="542" spans="7:9" s="63" customFormat="1">
      <c r="G542" s="65"/>
      <c r="I542" s="65"/>
    </row>
    <row r="543" spans="7:9" s="63" customFormat="1">
      <c r="G543" s="65"/>
      <c r="I543" s="65"/>
    </row>
    <row r="544" spans="7:9" s="63" customFormat="1">
      <c r="G544" s="65"/>
      <c r="I544" s="65"/>
    </row>
    <row r="545" spans="7:9" s="63" customFormat="1">
      <c r="G545" s="65"/>
      <c r="I545" s="65"/>
    </row>
    <row r="546" spans="7:9" s="63" customFormat="1">
      <c r="G546" s="65"/>
      <c r="I546" s="65"/>
    </row>
    <row r="547" spans="7:9" s="63" customFormat="1">
      <c r="G547" s="65"/>
      <c r="I547" s="65"/>
    </row>
    <row r="548" spans="7:9" s="63" customFormat="1">
      <c r="G548" s="65"/>
      <c r="I548" s="65"/>
    </row>
    <row r="549" spans="7:9" s="63" customFormat="1">
      <c r="G549" s="65"/>
      <c r="I549" s="65"/>
    </row>
    <row r="550" spans="7:9" s="63" customFormat="1">
      <c r="G550" s="65"/>
      <c r="I550" s="65"/>
    </row>
    <row r="551" spans="7:9" s="63" customFormat="1">
      <c r="G551" s="65"/>
      <c r="I551" s="65"/>
    </row>
    <row r="552" spans="7:9" s="63" customFormat="1">
      <c r="G552" s="65"/>
      <c r="I552" s="65"/>
    </row>
    <row r="553" spans="7:9" s="63" customFormat="1">
      <c r="G553" s="65"/>
      <c r="I553" s="65"/>
    </row>
    <row r="554" spans="7:9" s="63" customFormat="1">
      <c r="G554" s="65"/>
      <c r="I554" s="65"/>
    </row>
    <row r="555" spans="7:9" s="63" customFormat="1">
      <c r="G555" s="65"/>
      <c r="I555" s="65"/>
    </row>
    <row r="556" spans="7:9" s="63" customFormat="1">
      <c r="G556" s="65"/>
      <c r="I556" s="65"/>
    </row>
    <row r="557" spans="7:9" s="63" customFormat="1">
      <c r="G557" s="65"/>
      <c r="I557" s="65"/>
    </row>
    <row r="558" spans="7:9" s="63" customFormat="1">
      <c r="G558" s="65"/>
      <c r="I558" s="65"/>
    </row>
    <row r="559" spans="7:9" s="63" customFormat="1">
      <c r="G559" s="65"/>
      <c r="I559" s="65"/>
    </row>
    <row r="560" spans="7:9" s="63" customFormat="1">
      <c r="G560" s="65"/>
      <c r="I560" s="65"/>
    </row>
    <row r="561" spans="7:9" s="63" customFormat="1">
      <c r="G561" s="65"/>
      <c r="I561" s="65"/>
    </row>
    <row r="562" spans="7:9" s="63" customFormat="1">
      <c r="G562" s="65"/>
      <c r="I562" s="65"/>
    </row>
    <row r="563" spans="7:9" s="63" customFormat="1">
      <c r="G563" s="65"/>
      <c r="I563" s="65"/>
    </row>
    <row r="564" spans="7:9" s="63" customFormat="1">
      <c r="G564" s="65"/>
      <c r="I564" s="65"/>
    </row>
    <row r="565" spans="7:9" s="63" customFormat="1">
      <c r="G565" s="65"/>
      <c r="I565" s="65"/>
    </row>
    <row r="566" spans="7:9" s="63" customFormat="1">
      <c r="G566" s="65"/>
      <c r="I566" s="65"/>
    </row>
    <row r="567" spans="7:9" s="63" customFormat="1">
      <c r="G567" s="65"/>
      <c r="I567" s="65"/>
    </row>
    <row r="568" spans="7:9" s="63" customFormat="1">
      <c r="G568" s="65"/>
      <c r="I568" s="65"/>
    </row>
    <row r="569" spans="7:9" s="63" customFormat="1">
      <c r="G569" s="65"/>
      <c r="I569" s="65"/>
    </row>
    <row r="570" spans="7:9" s="63" customFormat="1">
      <c r="G570" s="65"/>
      <c r="I570" s="65"/>
    </row>
    <row r="571" spans="7:9" s="63" customFormat="1">
      <c r="G571" s="65"/>
      <c r="I571" s="65"/>
    </row>
    <row r="572" spans="7:9" s="63" customFormat="1">
      <c r="G572" s="65"/>
      <c r="I572" s="65"/>
    </row>
    <row r="573" spans="7:9" s="63" customFormat="1">
      <c r="G573" s="65"/>
      <c r="I573" s="65"/>
    </row>
    <row r="574" spans="7:9" s="63" customFormat="1">
      <c r="G574" s="65"/>
      <c r="I574" s="65"/>
    </row>
    <row r="575" spans="7:9" s="63" customFormat="1">
      <c r="G575" s="65"/>
      <c r="I575" s="65"/>
    </row>
    <row r="576" spans="7:9" s="63" customFormat="1">
      <c r="G576" s="65"/>
      <c r="I576" s="65"/>
    </row>
    <row r="577" spans="7:9" s="63" customFormat="1">
      <c r="G577" s="65"/>
      <c r="I577" s="65"/>
    </row>
    <row r="578" spans="7:9" s="63" customFormat="1">
      <c r="G578" s="65"/>
      <c r="I578" s="65"/>
    </row>
    <row r="579" spans="7:9" s="63" customFormat="1">
      <c r="G579" s="65"/>
      <c r="I579" s="65"/>
    </row>
    <row r="580" spans="7:9" s="63" customFormat="1">
      <c r="G580" s="65"/>
      <c r="I580" s="65"/>
    </row>
    <row r="581" spans="7:9" s="63" customFormat="1">
      <c r="G581" s="65"/>
      <c r="I581" s="65"/>
    </row>
    <row r="582" spans="7:9" s="63" customFormat="1">
      <c r="G582" s="65"/>
      <c r="I582" s="65"/>
    </row>
    <row r="583" spans="7:9" s="63" customFormat="1">
      <c r="G583" s="65"/>
      <c r="I583" s="65"/>
    </row>
    <row r="584" spans="7:9" s="63" customFormat="1">
      <c r="G584" s="65"/>
      <c r="I584" s="65"/>
    </row>
    <row r="585" spans="7:9" s="63" customFormat="1">
      <c r="G585" s="65"/>
      <c r="I585" s="65"/>
    </row>
    <row r="586" spans="7:9" s="63" customFormat="1">
      <c r="G586" s="65"/>
      <c r="I586" s="65"/>
    </row>
    <row r="587" spans="7:9" s="63" customFormat="1">
      <c r="G587" s="65"/>
      <c r="I587" s="65"/>
    </row>
    <row r="588" spans="7:9" s="63" customFormat="1">
      <c r="G588" s="65"/>
      <c r="I588" s="65"/>
    </row>
    <row r="589" spans="7:9" s="63" customFormat="1">
      <c r="G589" s="65"/>
      <c r="I589" s="65"/>
    </row>
    <row r="590" spans="7:9" s="63" customFormat="1">
      <c r="G590" s="65"/>
      <c r="I590" s="65"/>
    </row>
    <row r="591" spans="7:9" s="63" customFormat="1">
      <c r="G591" s="65"/>
      <c r="I591" s="65"/>
    </row>
    <row r="592" spans="7:9" s="63" customFormat="1">
      <c r="G592" s="65"/>
      <c r="I592" s="65"/>
    </row>
    <row r="593" spans="7:9" s="63" customFormat="1">
      <c r="G593" s="65"/>
      <c r="I593" s="65"/>
    </row>
    <row r="594" spans="7:9" s="63" customFormat="1">
      <c r="G594" s="65"/>
      <c r="I594" s="65"/>
    </row>
    <row r="595" spans="7:9" s="63" customFormat="1">
      <c r="G595" s="65"/>
      <c r="I595" s="65"/>
    </row>
    <row r="596" spans="7:9" s="63" customFormat="1">
      <c r="G596" s="65"/>
      <c r="I596" s="65"/>
    </row>
    <row r="597" spans="7:9" s="63" customFormat="1">
      <c r="G597" s="65"/>
      <c r="I597" s="65"/>
    </row>
    <row r="598" spans="7:9" s="63" customFormat="1">
      <c r="G598" s="65"/>
      <c r="I598" s="65"/>
    </row>
    <row r="599" spans="7:9" s="63" customFormat="1">
      <c r="G599" s="65"/>
      <c r="I599" s="65"/>
    </row>
    <row r="600" spans="7:9" s="63" customFormat="1">
      <c r="G600" s="65"/>
      <c r="I600" s="65"/>
    </row>
    <row r="601" spans="7:9" s="63" customFormat="1">
      <c r="G601" s="65"/>
      <c r="I601" s="65"/>
    </row>
    <row r="602" spans="7:9" s="63" customFormat="1">
      <c r="G602" s="65"/>
      <c r="I602" s="65"/>
    </row>
    <row r="603" spans="7:9" s="63" customFormat="1">
      <c r="G603" s="65"/>
      <c r="I603" s="65"/>
    </row>
    <row r="604" spans="7:9" s="63" customFormat="1">
      <c r="G604" s="65"/>
      <c r="I604" s="65"/>
    </row>
    <row r="605" spans="7:9" s="63" customFormat="1">
      <c r="G605" s="65"/>
      <c r="I605" s="65"/>
    </row>
    <row r="606" spans="7:9" s="63" customFormat="1">
      <c r="G606" s="65"/>
      <c r="I606" s="65"/>
    </row>
    <row r="607" spans="7:9" s="63" customFormat="1">
      <c r="G607" s="65"/>
      <c r="I607" s="65"/>
    </row>
    <row r="608" spans="7:9" s="63" customFormat="1">
      <c r="G608" s="65"/>
      <c r="I608" s="65"/>
    </row>
    <row r="609" spans="7:9" s="63" customFormat="1">
      <c r="G609" s="65"/>
      <c r="I609" s="65"/>
    </row>
    <row r="610" spans="7:9" s="63" customFormat="1">
      <c r="G610" s="65"/>
      <c r="I610" s="65"/>
    </row>
    <row r="611" spans="7:9" s="63" customFormat="1">
      <c r="G611" s="65"/>
      <c r="I611" s="65"/>
    </row>
    <row r="612" spans="7:9" s="63" customFormat="1">
      <c r="G612" s="65"/>
      <c r="I612" s="65"/>
    </row>
    <row r="613" spans="7:9" s="63" customFormat="1">
      <c r="G613" s="65"/>
      <c r="I613" s="65"/>
    </row>
    <row r="614" spans="7:9" s="63" customFormat="1">
      <c r="G614" s="65"/>
      <c r="I614" s="65"/>
    </row>
    <row r="615" spans="7:9" s="63" customFormat="1">
      <c r="G615" s="65"/>
      <c r="I615" s="65"/>
    </row>
    <row r="616" spans="7:9" s="63" customFormat="1">
      <c r="G616" s="65"/>
      <c r="I616" s="65"/>
    </row>
    <row r="617" spans="7:9" s="63" customFormat="1">
      <c r="G617" s="65"/>
      <c r="I617" s="65"/>
    </row>
    <row r="618" spans="7:9" s="63" customFormat="1">
      <c r="G618" s="65"/>
      <c r="I618" s="65"/>
    </row>
    <row r="619" spans="7:9" s="63" customFormat="1">
      <c r="G619" s="65"/>
      <c r="I619" s="65"/>
    </row>
    <row r="620" spans="7:9" s="63" customFormat="1">
      <c r="G620" s="65"/>
      <c r="I620" s="65"/>
    </row>
    <row r="621" spans="7:9" s="63" customFormat="1">
      <c r="G621" s="65"/>
      <c r="I621" s="65"/>
    </row>
    <row r="622" spans="7:9" s="63" customFormat="1">
      <c r="G622" s="65"/>
      <c r="I622" s="65"/>
    </row>
    <row r="623" spans="7:9" s="63" customFormat="1">
      <c r="G623" s="65"/>
      <c r="I623" s="65"/>
    </row>
    <row r="624" spans="7:9" s="63" customFormat="1">
      <c r="G624" s="65"/>
      <c r="I624" s="65"/>
    </row>
    <row r="625" spans="7:9" s="63" customFormat="1">
      <c r="G625" s="65"/>
      <c r="I625" s="65"/>
    </row>
    <row r="626" spans="7:9" s="63" customFormat="1">
      <c r="G626" s="65"/>
      <c r="I626" s="65"/>
    </row>
    <row r="627" spans="7:9" s="63" customFormat="1">
      <c r="G627" s="65"/>
      <c r="I627" s="65"/>
    </row>
    <row r="628" spans="7:9" s="63" customFormat="1">
      <c r="G628" s="65"/>
      <c r="I628" s="65"/>
    </row>
    <row r="629" spans="7:9" s="63" customFormat="1">
      <c r="G629" s="65"/>
      <c r="I629" s="65"/>
    </row>
    <row r="630" spans="7:9" s="63" customFormat="1">
      <c r="G630" s="65"/>
      <c r="I630" s="65"/>
    </row>
    <row r="631" spans="7:9" s="63" customFormat="1">
      <c r="G631" s="65"/>
      <c r="I631" s="65"/>
    </row>
    <row r="632" spans="7:9" s="63" customFormat="1">
      <c r="G632" s="65"/>
      <c r="I632" s="65"/>
    </row>
    <row r="633" spans="7:9" s="63" customFormat="1">
      <c r="G633" s="65"/>
      <c r="I633" s="65"/>
    </row>
    <row r="634" spans="7:9" s="63" customFormat="1">
      <c r="G634" s="65"/>
      <c r="I634" s="65"/>
    </row>
    <row r="635" spans="7:9" s="63" customFormat="1">
      <c r="G635" s="65"/>
      <c r="I635" s="65"/>
    </row>
    <row r="636" spans="7:9" s="63" customFormat="1">
      <c r="G636" s="65"/>
      <c r="I636" s="65"/>
    </row>
    <row r="637" spans="7:9" s="63" customFormat="1">
      <c r="G637" s="65"/>
      <c r="I637" s="65"/>
    </row>
    <row r="638" spans="7:9" s="63" customFormat="1">
      <c r="G638" s="65"/>
      <c r="I638" s="65"/>
    </row>
    <row r="639" spans="7:9" s="63" customFormat="1">
      <c r="G639" s="65"/>
      <c r="I639" s="65"/>
    </row>
    <row r="640" spans="7:9" s="63" customFormat="1">
      <c r="G640" s="65"/>
      <c r="I640" s="65"/>
    </row>
    <row r="641" spans="7:9" s="63" customFormat="1">
      <c r="G641" s="65"/>
      <c r="I641" s="65"/>
    </row>
    <row r="642" spans="7:9" s="63" customFormat="1">
      <c r="G642" s="65"/>
      <c r="I642" s="65"/>
    </row>
    <row r="643" spans="7:9" s="63" customFormat="1">
      <c r="G643" s="65"/>
      <c r="I643" s="65"/>
    </row>
    <row r="644" spans="7:9" s="63" customFormat="1">
      <c r="G644" s="65"/>
      <c r="I644" s="65"/>
    </row>
    <row r="645" spans="7:9" s="63" customFormat="1">
      <c r="G645" s="65"/>
      <c r="I645" s="65"/>
    </row>
    <row r="646" spans="7:9" s="63" customFormat="1">
      <c r="G646" s="65"/>
      <c r="I646" s="65"/>
    </row>
    <row r="647" spans="7:9" s="63" customFormat="1">
      <c r="G647" s="65"/>
      <c r="I647" s="65"/>
    </row>
    <row r="648" spans="7:9" s="63" customFormat="1">
      <c r="G648" s="65"/>
      <c r="I648" s="65"/>
    </row>
    <row r="649" spans="7:9" s="63" customFormat="1">
      <c r="G649" s="65"/>
      <c r="I649" s="65"/>
    </row>
    <row r="650" spans="7:9" s="63" customFormat="1">
      <c r="G650" s="65"/>
      <c r="I650" s="65"/>
    </row>
    <row r="651" spans="7:9" s="63" customFormat="1">
      <c r="G651" s="65"/>
      <c r="I651" s="65"/>
    </row>
    <row r="652" spans="7:9" s="63" customFormat="1">
      <c r="G652" s="65"/>
      <c r="I652" s="65"/>
    </row>
    <row r="653" spans="7:9" s="63" customFormat="1">
      <c r="G653" s="65"/>
      <c r="I653" s="65"/>
    </row>
    <row r="654" spans="7:9" s="63" customFormat="1">
      <c r="G654" s="65"/>
      <c r="I654" s="65"/>
    </row>
    <row r="655" spans="7:9" s="63" customFormat="1">
      <c r="G655" s="65"/>
      <c r="I655" s="65"/>
    </row>
    <row r="656" spans="7:9" s="63" customFormat="1">
      <c r="G656" s="65"/>
      <c r="I656" s="65"/>
    </row>
    <row r="657" spans="7:9" s="63" customFormat="1">
      <c r="G657" s="65"/>
      <c r="I657" s="65"/>
    </row>
    <row r="658" spans="7:9" s="63" customFormat="1">
      <c r="G658" s="65"/>
      <c r="I658" s="65"/>
    </row>
    <row r="659" spans="7:9" s="63" customFormat="1">
      <c r="G659" s="65"/>
      <c r="I659" s="65"/>
    </row>
    <row r="660" spans="7:9" s="63" customFormat="1">
      <c r="G660" s="65"/>
      <c r="I660" s="65"/>
    </row>
    <row r="661" spans="7:9" s="63" customFormat="1">
      <c r="G661" s="65"/>
      <c r="I661" s="65"/>
    </row>
    <row r="662" spans="7:9" s="63" customFormat="1">
      <c r="G662" s="65"/>
      <c r="I662" s="65"/>
    </row>
    <row r="663" spans="7:9" s="63" customFormat="1">
      <c r="G663" s="65"/>
      <c r="I663" s="65"/>
    </row>
    <row r="664" spans="7:9" s="63" customFormat="1">
      <c r="G664" s="65"/>
      <c r="I664" s="65"/>
    </row>
    <row r="665" spans="7:9" s="63" customFormat="1">
      <c r="G665" s="65"/>
      <c r="I665" s="65"/>
    </row>
    <row r="666" spans="7:9" s="63" customFormat="1">
      <c r="G666" s="65"/>
      <c r="I666" s="65"/>
    </row>
    <row r="667" spans="7:9" s="63" customFormat="1">
      <c r="G667" s="65"/>
      <c r="I667" s="65"/>
    </row>
  </sheetData>
  <sheetProtection deleteRows="0" sort="0"/>
  <sortState ref="C5:I98">
    <sortCondition ref="E5:E98"/>
  </sortState>
  <mergeCells count="4">
    <mergeCell ref="A1:I1"/>
    <mergeCell ref="A2:I2"/>
    <mergeCell ref="K2:O13"/>
    <mergeCell ref="A3:I3"/>
  </mergeCells>
  <pageMargins left="0.11811023622047245" right="0.11811023622047245" top="0.51181102362204722" bottom="0.19685039370078741" header="0.43307086614173229" footer="0.27559055118110237"/>
  <pageSetup paperSize="9" scale="41" fitToHeight="2" orientation="portrait" horizontalDpi="4294967293" verticalDpi="4294967293" r:id="rId1"/>
  <headerFooter scaleWithDoc="0"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8</vt:i4>
      </vt:variant>
    </vt:vector>
  </HeadingPairs>
  <TitlesOfParts>
    <vt:vector size="16" baseType="lpstr">
      <vt:lpstr>Prezenční listina</vt:lpstr>
      <vt:lpstr>Startovní listina</vt:lpstr>
      <vt:lpstr>Výsledková listina</vt:lpstr>
      <vt:lpstr>Družstva</vt:lpstr>
      <vt:lpstr>Běh Vírem</vt:lpstr>
      <vt:lpstr>mezičasy</vt:lpstr>
      <vt:lpstr>Družstva (prac.)</vt:lpstr>
      <vt:lpstr>Výsledková listina (2)</vt:lpstr>
      <vt:lpstr>'Běh Vírem'!Oblast_tisku</vt:lpstr>
      <vt:lpstr>Družstva!Oblast_tisku</vt:lpstr>
      <vt:lpstr>'Družstva (prac.)'!Oblast_tisku</vt:lpstr>
      <vt:lpstr>mezičasy!Oblast_tisku</vt:lpstr>
      <vt:lpstr>'Prezenční listina'!Oblast_tisku</vt:lpstr>
      <vt:lpstr>'Startovní listina'!Oblast_tisku</vt:lpstr>
      <vt:lpstr>'Výsledková listina'!Oblast_tisku</vt:lpstr>
      <vt:lpstr>'Výsledková listina (2)'!Oblast_tisku</vt:lpstr>
    </vt:vector>
  </TitlesOfParts>
  <Company>CS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</dc:creator>
  <cp:lastModifiedBy>Packard bell</cp:lastModifiedBy>
  <cp:lastPrinted>2015-08-22T17:09:49Z</cp:lastPrinted>
  <dcterms:created xsi:type="dcterms:W3CDTF">2003-05-05T18:44:22Z</dcterms:created>
  <dcterms:modified xsi:type="dcterms:W3CDTF">2015-08-25T11:28:48Z</dcterms:modified>
</cp:coreProperties>
</file>