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7496" windowHeight="10896" activeTab="7"/>
  </bookViews>
  <sheets>
    <sheet name="2016" sheetId="1" r:id="rId1"/>
    <sheet name="1k" sheetId="3" r:id="rId2"/>
    <sheet name="2K" sheetId="7" r:id="rId3"/>
    <sheet name="3K" sheetId="8" r:id="rId4"/>
    <sheet name="4K" sheetId="9" r:id="rId5"/>
    <sheet name="5K" sheetId="12" r:id="rId6"/>
    <sheet name="6K" sheetId="14" r:id="rId7"/>
    <sheet name="7K" sheetId="16" r:id="rId8"/>
    <sheet name="body" sheetId="17" r:id="rId9"/>
    <sheet name="TOP 25" sheetId="13" r:id="rId10"/>
  </sheets>
  <definedNames>
    <definedName name="_xlnm._FilterDatabase" localSheetId="1" hidden="1">'1k'!$A$2:$K$72</definedName>
    <definedName name="_xlnm._FilterDatabase" localSheetId="0" hidden="1">'2016'!$A$1:$AQ$128</definedName>
    <definedName name="_xlnm._FilterDatabase" localSheetId="2" hidden="1">'2K'!$A$2:$K$57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44" i="17" l="1"/>
  <c r="AM144" i="17"/>
  <c r="AL144" i="17"/>
  <c r="AP144" i="17" s="1"/>
  <c r="AK144" i="17"/>
  <c r="AJ144" i="17"/>
  <c r="AI144" i="17"/>
  <c r="AH144" i="17"/>
  <c r="AG144" i="17"/>
  <c r="AO144" i="17" s="1"/>
  <c r="AQ144" i="17" s="1"/>
  <c r="AB141" i="17"/>
  <c r="AA141" i="17"/>
  <c r="Z141" i="17"/>
  <c r="Y141" i="17"/>
  <c r="X141" i="17"/>
  <c r="W141" i="17"/>
  <c r="V141" i="17"/>
  <c r="U141" i="17"/>
  <c r="T141" i="17"/>
  <c r="S141" i="17"/>
  <c r="R141" i="17"/>
  <c r="Q141" i="17"/>
  <c r="P141" i="17"/>
  <c r="O141" i="17"/>
  <c r="N141" i="17"/>
  <c r="M141" i="17" s="1"/>
  <c r="M140" i="17"/>
  <c r="L140" i="17"/>
  <c r="K140" i="17"/>
  <c r="F140" i="17"/>
  <c r="M139" i="17"/>
  <c r="L139" i="17"/>
  <c r="K139" i="17"/>
  <c r="F139" i="17"/>
  <c r="M138" i="17"/>
  <c r="L138" i="17"/>
  <c r="K138" i="17"/>
  <c r="F138" i="17"/>
  <c r="M137" i="17"/>
  <c r="L137" i="17"/>
  <c r="K137" i="17"/>
  <c r="F137" i="17"/>
  <c r="M136" i="17"/>
  <c r="L136" i="17"/>
  <c r="K136" i="17"/>
  <c r="J136" i="17"/>
  <c r="F136" i="17"/>
  <c r="AB134" i="17"/>
  <c r="AA134" i="17"/>
  <c r="Z134" i="17"/>
  <c r="Y134" i="17"/>
  <c r="X134" i="17"/>
  <c r="W134" i="17"/>
  <c r="V134" i="17"/>
  <c r="U134" i="17"/>
  <c r="T134" i="17"/>
  <c r="S134" i="17"/>
  <c r="R134" i="17"/>
  <c r="Q134" i="17"/>
  <c r="P134" i="17"/>
  <c r="O134" i="17"/>
  <c r="N134" i="17"/>
  <c r="M134" i="17" s="1"/>
  <c r="K133" i="17"/>
  <c r="F133" i="17"/>
  <c r="K132" i="17"/>
  <c r="F132" i="17"/>
  <c r="K131" i="17"/>
  <c r="J131" i="17"/>
  <c r="F131" i="17"/>
  <c r="M130" i="17"/>
  <c r="L130" i="17"/>
  <c r="K130" i="17"/>
  <c r="F130" i="17"/>
  <c r="M129" i="17"/>
  <c r="L129" i="17"/>
  <c r="K129" i="17"/>
  <c r="F129" i="17"/>
  <c r="M128" i="17"/>
  <c r="L128" i="17"/>
  <c r="K128" i="17"/>
  <c r="F128" i="17"/>
  <c r="M127" i="17"/>
  <c r="L127" i="17"/>
  <c r="K127" i="17"/>
  <c r="F127" i="17"/>
  <c r="M126" i="17"/>
  <c r="L126" i="17"/>
  <c r="K126" i="17"/>
  <c r="F126" i="17"/>
  <c r="M125" i="17"/>
  <c r="L125" i="17"/>
  <c r="K125" i="17"/>
  <c r="J125" i="17"/>
  <c r="F125" i="17"/>
  <c r="K124" i="17"/>
  <c r="J124" i="17"/>
  <c r="F124" i="17"/>
  <c r="K123" i="17"/>
  <c r="J123" i="17"/>
  <c r="F123" i="17"/>
  <c r="K122" i="17"/>
  <c r="J122" i="17"/>
  <c r="F122" i="17"/>
  <c r="M121" i="17"/>
  <c r="L121" i="17"/>
  <c r="K121" i="17"/>
  <c r="J121" i="17"/>
  <c r="F121" i="17"/>
  <c r="M120" i="17"/>
  <c r="L120" i="17"/>
  <c r="K120" i="17"/>
  <c r="J120" i="17"/>
  <c r="F120" i="17"/>
  <c r="K119" i="17"/>
  <c r="J119" i="17"/>
  <c r="F119" i="17"/>
  <c r="M118" i="17"/>
  <c r="L118" i="17"/>
  <c r="K118" i="17"/>
  <c r="J118" i="17"/>
  <c r="F118" i="17"/>
  <c r="M117" i="17"/>
  <c r="L117" i="17"/>
  <c r="K117" i="17"/>
  <c r="J117" i="17"/>
  <c r="F117" i="17"/>
  <c r="M116" i="17"/>
  <c r="L116" i="17"/>
  <c r="K116" i="17"/>
  <c r="J116" i="17"/>
  <c r="F116" i="17"/>
  <c r="K115" i="17"/>
  <c r="J115" i="17"/>
  <c r="F115" i="17"/>
  <c r="M114" i="17"/>
  <c r="L114" i="17"/>
  <c r="K114" i="17"/>
  <c r="J114" i="17"/>
  <c r="F114" i="17"/>
  <c r="M113" i="17"/>
  <c r="L113" i="17"/>
  <c r="K113" i="17"/>
  <c r="J113" i="17"/>
  <c r="F113" i="17"/>
  <c r="M112" i="17"/>
  <c r="L112" i="17"/>
  <c r="K112" i="17"/>
  <c r="J112" i="17"/>
  <c r="F112" i="17"/>
  <c r="AB110" i="17"/>
  <c r="AB145" i="17" s="1"/>
  <c r="AA110" i="17"/>
  <c r="AA145" i="17" s="1"/>
  <c r="Z110" i="17"/>
  <c r="Z145" i="17" s="1"/>
  <c r="Y110" i="17"/>
  <c r="Y145" i="17" s="1"/>
  <c r="X110" i="17"/>
  <c r="X145" i="17" s="1"/>
  <c r="W110" i="17"/>
  <c r="W145" i="17" s="1"/>
  <c r="V110" i="17"/>
  <c r="V145" i="17" s="1"/>
  <c r="U110" i="17"/>
  <c r="U145" i="17" s="1"/>
  <c r="T110" i="17"/>
  <c r="T145" i="17" s="1"/>
  <c r="S110" i="17"/>
  <c r="S145" i="17" s="1"/>
  <c r="R110" i="17"/>
  <c r="R145" i="17" s="1"/>
  <c r="Q110" i="17"/>
  <c r="Q145" i="17" s="1"/>
  <c r="P110" i="17"/>
  <c r="P145" i="17" s="1"/>
  <c r="O110" i="17"/>
  <c r="O145" i="17" s="1"/>
  <c r="N110" i="17"/>
  <c r="N145" i="17" s="1"/>
  <c r="M109" i="17"/>
  <c r="L109" i="17"/>
  <c r="K109" i="17"/>
  <c r="F109" i="17"/>
  <c r="M108" i="17"/>
  <c r="L108" i="17"/>
  <c r="K108" i="17"/>
  <c r="F108" i="17"/>
  <c r="M107" i="17"/>
  <c r="L107" i="17"/>
  <c r="K107" i="17"/>
  <c r="F107" i="17"/>
  <c r="M106" i="17"/>
  <c r="L106" i="17"/>
  <c r="K106" i="17"/>
  <c r="J106" i="17"/>
  <c r="F106" i="17"/>
  <c r="M105" i="17"/>
  <c r="L105" i="17"/>
  <c r="K105" i="17"/>
  <c r="J105" i="17"/>
  <c r="F105" i="17"/>
  <c r="M104" i="17"/>
  <c r="L104" i="17"/>
  <c r="K104" i="17"/>
  <c r="J104" i="17"/>
  <c r="F104" i="17"/>
  <c r="M103" i="17"/>
  <c r="L103" i="17"/>
  <c r="K103" i="17"/>
  <c r="J103" i="17"/>
  <c r="F103" i="17"/>
  <c r="M102" i="17"/>
  <c r="L102" i="17"/>
  <c r="K102" i="17"/>
  <c r="J102" i="17"/>
  <c r="F102" i="17"/>
  <c r="M101" i="17"/>
  <c r="L101" i="17"/>
  <c r="K101" i="17"/>
  <c r="F101" i="17"/>
  <c r="M100" i="17"/>
  <c r="L100" i="17"/>
  <c r="K100" i="17"/>
  <c r="F100" i="17"/>
  <c r="M99" i="17"/>
  <c r="L99" i="17"/>
  <c r="K99" i="17"/>
  <c r="J99" i="17"/>
  <c r="F99" i="17"/>
  <c r="M98" i="17"/>
  <c r="L98" i="17"/>
  <c r="K98" i="17"/>
  <c r="J98" i="17"/>
  <c r="F98" i="17"/>
  <c r="AB96" i="17"/>
  <c r="AA96" i="17"/>
  <c r="Z96" i="17"/>
  <c r="Y96" i="17"/>
  <c r="X96" i="17"/>
  <c r="W96" i="17"/>
  <c r="V96" i="17"/>
  <c r="U96" i="17"/>
  <c r="T96" i="17"/>
  <c r="S96" i="17"/>
  <c r="R96" i="17"/>
  <c r="Q96" i="17"/>
  <c r="P96" i="17"/>
  <c r="M96" i="17" s="1"/>
  <c r="O96" i="17"/>
  <c r="N96" i="17"/>
  <c r="M95" i="17"/>
  <c r="L95" i="17"/>
  <c r="K95" i="17"/>
  <c r="F95" i="17"/>
  <c r="M94" i="17"/>
  <c r="L94" i="17"/>
  <c r="K94" i="17"/>
  <c r="F94" i="17"/>
  <c r="M93" i="17"/>
  <c r="L93" i="17"/>
  <c r="K93" i="17"/>
  <c r="F93" i="17"/>
  <c r="M92" i="17"/>
  <c r="L92" i="17"/>
  <c r="K92" i="17"/>
  <c r="F92" i="17"/>
  <c r="M91" i="17"/>
  <c r="L91" i="17"/>
  <c r="K91" i="17"/>
  <c r="J91" i="17"/>
  <c r="F91" i="17"/>
  <c r="M90" i="17"/>
  <c r="L90" i="17"/>
  <c r="K90" i="17"/>
  <c r="F90" i="17"/>
  <c r="M89" i="17"/>
  <c r="L89" i="17"/>
  <c r="K89" i="17"/>
  <c r="F89" i="17"/>
  <c r="M88" i="17"/>
  <c r="L88" i="17"/>
  <c r="K88" i="17"/>
  <c r="F88" i="17"/>
  <c r="M87" i="17"/>
  <c r="L87" i="17"/>
  <c r="K87" i="17"/>
  <c r="J87" i="17"/>
  <c r="F87" i="17"/>
  <c r="M86" i="17"/>
  <c r="L86" i="17"/>
  <c r="K86" i="17"/>
  <c r="F86" i="17"/>
  <c r="M85" i="17"/>
  <c r="L85" i="17"/>
  <c r="K85" i="17"/>
  <c r="J85" i="17"/>
  <c r="F85" i="17"/>
  <c r="AB83" i="17"/>
  <c r="AA83" i="17"/>
  <c r="Z83" i="17"/>
  <c r="Y83" i="17"/>
  <c r="X83" i="17"/>
  <c r="W83" i="17"/>
  <c r="V83" i="17"/>
  <c r="U83" i="17"/>
  <c r="T83" i="17"/>
  <c r="S83" i="17"/>
  <c r="R83" i="17"/>
  <c r="Q83" i="17"/>
  <c r="P83" i="17"/>
  <c r="O83" i="17"/>
  <c r="M83" i="17" s="1"/>
  <c r="N83" i="17"/>
  <c r="M82" i="17"/>
  <c r="L82" i="17"/>
  <c r="K82" i="17"/>
  <c r="J82" i="17"/>
  <c r="F82" i="17"/>
  <c r="M81" i="17"/>
  <c r="L81" i="17"/>
  <c r="K81" i="17"/>
  <c r="F81" i="17"/>
  <c r="M80" i="17"/>
  <c r="L80" i="17"/>
  <c r="K80" i="17"/>
  <c r="J80" i="17"/>
  <c r="F80" i="17"/>
  <c r="M79" i="17"/>
  <c r="L79" i="17"/>
  <c r="K79" i="17"/>
  <c r="J79" i="17"/>
  <c r="F79" i="17"/>
  <c r="M78" i="17"/>
  <c r="L78" i="17"/>
  <c r="K78" i="17"/>
  <c r="J78" i="17"/>
  <c r="F78" i="17"/>
  <c r="M77" i="17"/>
  <c r="L77" i="17"/>
  <c r="K77" i="17"/>
  <c r="J77" i="17"/>
  <c r="F77" i="17"/>
  <c r="M76" i="17"/>
  <c r="L76" i="17"/>
  <c r="K76" i="17"/>
  <c r="J76" i="17"/>
  <c r="F76" i="17"/>
  <c r="M75" i="17"/>
  <c r="L75" i="17"/>
  <c r="K75" i="17"/>
  <c r="J75" i="17"/>
  <c r="F75" i="17"/>
  <c r="M74" i="17"/>
  <c r="L74" i="17"/>
  <c r="K74" i="17"/>
  <c r="J74" i="17"/>
  <c r="F74" i="17"/>
  <c r="M73" i="17"/>
  <c r="L73" i="17"/>
  <c r="K73" i="17"/>
  <c r="J73" i="17"/>
  <c r="F73" i="17"/>
  <c r="AB71" i="17"/>
  <c r="AA71" i="17"/>
  <c r="Z71" i="17"/>
  <c r="Y71" i="17"/>
  <c r="X71" i="17"/>
  <c r="W71" i="17"/>
  <c r="V71" i="17"/>
  <c r="U71" i="17"/>
  <c r="T71" i="17"/>
  <c r="S71" i="17"/>
  <c r="R71" i="17"/>
  <c r="Q71" i="17"/>
  <c r="P71" i="17"/>
  <c r="M71" i="17" s="1"/>
  <c r="O71" i="17"/>
  <c r="N71" i="17"/>
  <c r="M70" i="17"/>
  <c r="L70" i="17"/>
  <c r="K70" i="17"/>
  <c r="J70" i="17"/>
  <c r="F70" i="17"/>
  <c r="M69" i="17"/>
  <c r="L69" i="17"/>
  <c r="K69" i="17"/>
  <c r="J69" i="17"/>
  <c r="F69" i="17"/>
  <c r="M68" i="17"/>
  <c r="L68" i="17"/>
  <c r="K68" i="17"/>
  <c r="J68" i="17"/>
  <c r="F68" i="17"/>
  <c r="M67" i="17"/>
  <c r="L67" i="17"/>
  <c r="K67" i="17"/>
  <c r="F67" i="17"/>
  <c r="M66" i="17"/>
  <c r="L66" i="17"/>
  <c r="K66" i="17"/>
  <c r="F66" i="17"/>
  <c r="M65" i="17"/>
  <c r="L65" i="17"/>
  <c r="K65" i="17"/>
  <c r="J65" i="17"/>
  <c r="F65" i="17"/>
  <c r="M64" i="17"/>
  <c r="L64" i="17"/>
  <c r="K64" i="17"/>
  <c r="J64" i="17"/>
  <c r="F64" i="17"/>
  <c r="M63" i="17"/>
  <c r="L63" i="17"/>
  <c r="K63" i="17"/>
  <c r="J63" i="17"/>
  <c r="F63" i="17"/>
  <c r="M62" i="17"/>
  <c r="L62" i="17"/>
  <c r="K62" i="17"/>
  <c r="J62" i="17"/>
  <c r="F62" i="17"/>
  <c r="M61" i="17"/>
  <c r="L61" i="17"/>
  <c r="K61" i="17"/>
  <c r="J61" i="17"/>
  <c r="F61" i="17"/>
  <c r="M60" i="17"/>
  <c r="L60" i="17"/>
  <c r="K60" i="17"/>
  <c r="J60" i="17"/>
  <c r="F60" i="17"/>
  <c r="M59" i="17"/>
  <c r="L59" i="17"/>
  <c r="K59" i="17"/>
  <c r="J59" i="17"/>
  <c r="F59" i="17"/>
  <c r="M58" i="17"/>
  <c r="L58" i="17"/>
  <c r="K58" i="17"/>
  <c r="J58" i="17"/>
  <c r="F58" i="17"/>
  <c r="M57" i="17"/>
  <c r="L57" i="17"/>
  <c r="K57" i="17"/>
  <c r="J57" i="17"/>
  <c r="F57" i="17"/>
  <c r="M56" i="17"/>
  <c r="L56" i="17"/>
  <c r="K56" i="17"/>
  <c r="J56" i="17"/>
  <c r="F56" i="17"/>
  <c r="M55" i="17"/>
  <c r="L55" i="17"/>
  <c r="K55" i="17"/>
  <c r="J55" i="17"/>
  <c r="F55" i="17"/>
  <c r="M54" i="17"/>
  <c r="L54" i="17"/>
  <c r="K54" i="17"/>
  <c r="J54" i="17"/>
  <c r="F54" i="17"/>
  <c r="M53" i="17"/>
  <c r="L53" i="17"/>
  <c r="K53" i="17"/>
  <c r="J53" i="17"/>
  <c r="F53" i="17"/>
  <c r="M52" i="17"/>
  <c r="L52" i="17"/>
  <c r="K52" i="17"/>
  <c r="J52" i="17"/>
  <c r="F52" i="17"/>
  <c r="M51" i="17"/>
  <c r="L51" i="17"/>
  <c r="K51" i="17"/>
  <c r="J51" i="17"/>
  <c r="F51" i="17"/>
  <c r="M50" i="17"/>
  <c r="L50" i="17"/>
  <c r="K50" i="17"/>
  <c r="J50" i="17"/>
  <c r="F50" i="17"/>
  <c r="M49" i="17"/>
  <c r="L49" i="17"/>
  <c r="K49" i="17"/>
  <c r="J49" i="17"/>
  <c r="F49" i="17"/>
  <c r="M48" i="17"/>
  <c r="L48" i="17"/>
  <c r="K48" i="17"/>
  <c r="J48" i="17"/>
  <c r="F48" i="17"/>
  <c r="M47" i="17"/>
  <c r="L47" i="17"/>
  <c r="K47" i="17"/>
  <c r="J47" i="17"/>
  <c r="F47" i="17"/>
  <c r="M46" i="17"/>
  <c r="L46" i="17"/>
  <c r="K46" i="17"/>
  <c r="J46" i="17"/>
  <c r="F46" i="17"/>
  <c r="AB44" i="17"/>
  <c r="AA44" i="17"/>
  <c r="Z44" i="17"/>
  <c r="Y44" i="17"/>
  <c r="X44" i="17"/>
  <c r="W44" i="17"/>
  <c r="V44" i="17"/>
  <c r="U44" i="17"/>
  <c r="T44" i="17"/>
  <c r="S44" i="17"/>
  <c r="R44" i="17"/>
  <c r="Q44" i="17"/>
  <c r="P44" i="17"/>
  <c r="O44" i="17"/>
  <c r="M44" i="17" s="1"/>
  <c r="N44" i="17"/>
  <c r="M43" i="17"/>
  <c r="L43" i="17"/>
  <c r="K43" i="17"/>
  <c r="F43" i="17"/>
  <c r="M42" i="17"/>
  <c r="L42" i="17"/>
  <c r="K42" i="17"/>
  <c r="J42" i="17"/>
  <c r="F42" i="17"/>
  <c r="M41" i="17"/>
  <c r="L41" i="17"/>
  <c r="K41" i="17"/>
  <c r="J41" i="17"/>
  <c r="F41" i="17"/>
  <c r="M40" i="17"/>
  <c r="L40" i="17"/>
  <c r="K40" i="17"/>
  <c r="J40" i="17"/>
  <c r="F40" i="17"/>
  <c r="M39" i="17"/>
  <c r="L39" i="17"/>
  <c r="K39" i="17"/>
  <c r="F39" i="17"/>
  <c r="M38" i="17"/>
  <c r="L38" i="17"/>
  <c r="K38" i="17"/>
  <c r="J38" i="17"/>
  <c r="F38" i="17"/>
  <c r="M37" i="17"/>
  <c r="L37" i="17"/>
  <c r="K37" i="17"/>
  <c r="J37" i="17"/>
  <c r="F37" i="17"/>
  <c r="M36" i="17"/>
  <c r="L36" i="17"/>
  <c r="K36" i="17"/>
  <c r="J36" i="17"/>
  <c r="F36" i="17"/>
  <c r="M35" i="17"/>
  <c r="L35" i="17"/>
  <c r="K35" i="17"/>
  <c r="J35" i="17"/>
  <c r="F35" i="17"/>
  <c r="M34" i="17"/>
  <c r="L34" i="17"/>
  <c r="K34" i="17"/>
  <c r="J34" i="17"/>
  <c r="F34" i="17"/>
  <c r="M33" i="17"/>
  <c r="L33" i="17"/>
  <c r="K33" i="17"/>
  <c r="J33" i="17"/>
  <c r="F33" i="17"/>
  <c r="M32" i="17"/>
  <c r="L32" i="17"/>
  <c r="K32" i="17"/>
  <c r="F32" i="17"/>
  <c r="M31" i="17"/>
  <c r="L31" i="17"/>
  <c r="K31" i="17"/>
  <c r="J31" i="17"/>
  <c r="F31" i="17"/>
  <c r="M30" i="17"/>
  <c r="L30" i="17"/>
  <c r="K30" i="17"/>
  <c r="J30" i="17"/>
  <c r="F30" i="17"/>
  <c r="M29" i="17"/>
  <c r="L29" i="17"/>
  <c r="K29" i="17"/>
  <c r="J29" i="17"/>
  <c r="F29" i="17"/>
  <c r="M28" i="17"/>
  <c r="L28" i="17"/>
  <c r="K28" i="17"/>
  <c r="J28" i="17"/>
  <c r="F28" i="17"/>
  <c r="M27" i="17"/>
  <c r="L27" i="17"/>
  <c r="K27" i="17"/>
  <c r="J27" i="17"/>
  <c r="F27" i="17"/>
  <c r="M26" i="17"/>
  <c r="L26" i="17"/>
  <c r="K26" i="17"/>
  <c r="J26" i="17"/>
  <c r="F26" i="17"/>
  <c r="M25" i="17"/>
  <c r="L25" i="17"/>
  <c r="K25" i="17"/>
  <c r="J25" i="17"/>
  <c r="F25" i="17"/>
  <c r="M24" i="17"/>
  <c r="L24" i="17"/>
  <c r="K24" i="17"/>
  <c r="J24" i="17"/>
  <c r="F24" i="17"/>
  <c r="M23" i="17"/>
  <c r="L23" i="17"/>
  <c r="K23" i="17"/>
  <c r="J23" i="17"/>
  <c r="F23" i="17"/>
  <c r="M22" i="17"/>
  <c r="L22" i="17"/>
  <c r="K22" i="17"/>
  <c r="J22" i="17"/>
  <c r="F22" i="17"/>
  <c r="M21" i="17"/>
  <c r="L21" i="17"/>
  <c r="K21" i="17"/>
  <c r="J21" i="17"/>
  <c r="F21" i="17"/>
  <c r="AB19" i="17"/>
  <c r="AB144" i="17" s="1"/>
  <c r="AB146" i="17" s="1"/>
  <c r="AA19" i="17"/>
  <c r="AA144" i="17" s="1"/>
  <c r="AA146" i="17" s="1"/>
  <c r="Z19" i="17"/>
  <c r="Z144" i="17" s="1"/>
  <c r="Z146" i="17" s="1"/>
  <c r="Y19" i="17"/>
  <c r="Y144" i="17" s="1"/>
  <c r="X19" i="17"/>
  <c r="X144" i="17" s="1"/>
  <c r="X146" i="17" s="1"/>
  <c r="W19" i="17"/>
  <c r="W144" i="17" s="1"/>
  <c r="W146" i="17" s="1"/>
  <c r="V19" i="17"/>
  <c r="V144" i="17" s="1"/>
  <c r="V146" i="17" s="1"/>
  <c r="U19" i="17"/>
  <c r="U144" i="17" s="1"/>
  <c r="T19" i="17"/>
  <c r="T144" i="17" s="1"/>
  <c r="T146" i="17" s="1"/>
  <c r="S19" i="17"/>
  <c r="S144" i="17" s="1"/>
  <c r="S146" i="17" s="1"/>
  <c r="R19" i="17"/>
  <c r="R144" i="17" s="1"/>
  <c r="R146" i="17" s="1"/>
  <c r="Q19" i="17"/>
  <c r="Q144" i="17" s="1"/>
  <c r="P19" i="17"/>
  <c r="P144" i="17" s="1"/>
  <c r="P146" i="17" s="1"/>
  <c r="O19" i="17"/>
  <c r="O144" i="17" s="1"/>
  <c r="O146" i="17" s="1"/>
  <c r="N19" i="17"/>
  <c r="N144" i="17" s="1"/>
  <c r="M18" i="17"/>
  <c r="L18" i="17"/>
  <c r="K18" i="17"/>
  <c r="J18" i="17"/>
  <c r="F18" i="17"/>
  <c r="M17" i="17"/>
  <c r="L17" i="17"/>
  <c r="K17" i="17"/>
  <c r="F17" i="17"/>
  <c r="M16" i="17"/>
  <c r="L16" i="17"/>
  <c r="K16" i="17"/>
  <c r="J16" i="17"/>
  <c r="F16" i="17"/>
  <c r="M15" i="17"/>
  <c r="L15" i="17"/>
  <c r="K15" i="17"/>
  <c r="J15" i="17"/>
  <c r="F15" i="17"/>
  <c r="M14" i="17"/>
  <c r="L14" i="17"/>
  <c r="K14" i="17"/>
  <c r="J14" i="17"/>
  <c r="F14" i="17"/>
  <c r="M13" i="17"/>
  <c r="L13" i="17"/>
  <c r="K13" i="17"/>
  <c r="J13" i="17"/>
  <c r="F13" i="17"/>
  <c r="M12" i="17"/>
  <c r="L12" i="17"/>
  <c r="K12" i="17"/>
  <c r="J12" i="17"/>
  <c r="F12" i="17"/>
  <c r="M11" i="17"/>
  <c r="L11" i="17"/>
  <c r="K11" i="17"/>
  <c r="F11" i="17"/>
  <c r="M10" i="17"/>
  <c r="L10" i="17"/>
  <c r="K10" i="17"/>
  <c r="J10" i="17"/>
  <c r="F10" i="17"/>
  <c r="M9" i="17"/>
  <c r="L9" i="17"/>
  <c r="K9" i="17"/>
  <c r="J9" i="17"/>
  <c r="F9" i="17"/>
  <c r="M8" i="17"/>
  <c r="L8" i="17"/>
  <c r="K8" i="17"/>
  <c r="J8" i="17"/>
  <c r="F8" i="17"/>
  <c r="M7" i="17"/>
  <c r="L7" i="17"/>
  <c r="K7" i="17"/>
  <c r="J7" i="17"/>
  <c r="F7" i="17"/>
  <c r="M6" i="17"/>
  <c r="L6" i="17"/>
  <c r="K6" i="17"/>
  <c r="J6" i="17"/>
  <c r="F6" i="17"/>
  <c r="M5" i="17"/>
  <c r="L5" i="17"/>
  <c r="K5" i="17"/>
  <c r="J5" i="17"/>
  <c r="F5" i="17"/>
  <c r="M4" i="17"/>
  <c r="L4" i="17"/>
  <c r="K4" i="17"/>
  <c r="J4" i="17"/>
  <c r="F4" i="17"/>
  <c r="M3" i="17"/>
  <c r="L3" i="17"/>
  <c r="K3" i="17"/>
  <c r="J3" i="17"/>
  <c r="F3" i="17"/>
  <c r="M2" i="17"/>
  <c r="L2" i="17"/>
  <c r="K2" i="17"/>
  <c r="J2" i="17"/>
  <c r="F2" i="17"/>
  <c r="K73" i="16"/>
  <c r="K72" i="16"/>
  <c r="K71" i="16"/>
  <c r="K70" i="16"/>
  <c r="K69" i="16"/>
  <c r="K68" i="16"/>
  <c r="K67" i="16"/>
  <c r="K66" i="16"/>
  <c r="K65" i="16"/>
  <c r="K64" i="16"/>
  <c r="K63" i="16"/>
  <c r="K62" i="16"/>
  <c r="K61" i="16"/>
  <c r="K60" i="16"/>
  <c r="K59" i="16"/>
  <c r="K58" i="16"/>
  <c r="K57" i="16"/>
  <c r="K56" i="16"/>
  <c r="K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K39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K7" i="16"/>
  <c r="K6" i="16"/>
  <c r="K5" i="16"/>
  <c r="K4" i="16"/>
  <c r="K3" i="16"/>
  <c r="M144" i="17" l="1"/>
  <c r="L144" i="17"/>
  <c r="N146" i="17"/>
  <c r="Q146" i="17"/>
  <c r="U146" i="17"/>
  <c r="Y146" i="17"/>
  <c r="M145" i="17"/>
  <c r="L145" i="17"/>
  <c r="M110" i="17"/>
  <c r="M19" i="17"/>
  <c r="L146" i="17" l="1"/>
  <c r="M146" i="17"/>
  <c r="K65" i="14" l="1"/>
  <c r="K64" i="14"/>
  <c r="K63" i="14"/>
  <c r="K62" i="14"/>
  <c r="K61" i="14"/>
  <c r="K60" i="14"/>
  <c r="K59" i="14"/>
  <c r="K58" i="14"/>
  <c r="K57" i="14"/>
  <c r="K56" i="14"/>
  <c r="K55" i="14"/>
  <c r="K54" i="14"/>
  <c r="K53" i="14"/>
  <c r="K52" i="14"/>
  <c r="K51" i="14"/>
  <c r="K50" i="14"/>
  <c r="K49" i="14"/>
  <c r="K48" i="14"/>
  <c r="K47" i="14"/>
  <c r="K46" i="14"/>
  <c r="K45" i="14"/>
  <c r="K44" i="14"/>
  <c r="K43" i="14"/>
  <c r="K42" i="14"/>
  <c r="K40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4" i="14"/>
  <c r="K3" i="14"/>
  <c r="X57" i="13" l="1"/>
  <c r="U57" i="13"/>
  <c r="P57" i="13"/>
  <c r="M57" i="13"/>
  <c r="H57" i="13"/>
  <c r="W56" i="13"/>
  <c r="S56" i="13"/>
  <c r="O56" i="13"/>
  <c r="K56" i="13"/>
  <c r="G56" i="13"/>
  <c r="C56" i="13"/>
  <c r="W55" i="13"/>
  <c r="S55" i="13"/>
  <c r="O55" i="13"/>
  <c r="K55" i="13"/>
  <c r="G55" i="13"/>
  <c r="C55" i="13"/>
  <c r="W54" i="13"/>
  <c r="S54" i="13"/>
  <c r="O54" i="13"/>
  <c r="K54" i="13"/>
  <c r="G54" i="13"/>
  <c r="C54" i="13"/>
  <c r="W53" i="13"/>
  <c r="S53" i="13"/>
  <c r="O53" i="13"/>
  <c r="K53" i="13"/>
  <c r="G53" i="13"/>
  <c r="C53" i="13"/>
  <c r="W52" i="13"/>
  <c r="S52" i="13"/>
  <c r="O52" i="13"/>
  <c r="K52" i="13"/>
  <c r="G52" i="13"/>
  <c r="C52" i="13"/>
  <c r="W51" i="13"/>
  <c r="S51" i="13"/>
  <c r="O51" i="13"/>
  <c r="K51" i="13"/>
  <c r="G51" i="13"/>
  <c r="C51" i="13"/>
  <c r="AE50" i="13"/>
  <c r="AA50" i="13"/>
  <c r="W50" i="13"/>
  <c r="S50" i="13"/>
  <c r="O50" i="13"/>
  <c r="K50" i="13"/>
  <c r="G50" i="13"/>
  <c r="C50" i="13"/>
  <c r="AE49" i="13"/>
  <c r="AA49" i="13"/>
  <c r="W49" i="13"/>
  <c r="S49" i="13"/>
  <c r="O49" i="13"/>
  <c r="K49" i="13"/>
  <c r="G49" i="13"/>
  <c r="C49" i="13"/>
  <c r="AE48" i="13"/>
  <c r="AA48" i="13"/>
  <c r="W48" i="13"/>
  <c r="S48" i="13"/>
  <c r="O48" i="13"/>
  <c r="K48" i="13"/>
  <c r="G48" i="13"/>
  <c r="C48" i="13"/>
  <c r="AE47" i="13"/>
  <c r="AA47" i="13"/>
  <c r="W47" i="13"/>
  <c r="S47" i="13"/>
  <c r="O47" i="13"/>
  <c r="K47" i="13"/>
  <c r="G47" i="13"/>
  <c r="C47" i="13"/>
  <c r="AE46" i="13"/>
  <c r="AA46" i="13"/>
  <c r="W46" i="13"/>
  <c r="S46" i="13"/>
  <c r="O46" i="13"/>
  <c r="K46" i="13"/>
  <c r="G46" i="13"/>
  <c r="AE45" i="13"/>
  <c r="AA45" i="13"/>
  <c r="W45" i="13"/>
  <c r="S45" i="13"/>
  <c r="O45" i="13"/>
  <c r="K45" i="13"/>
  <c r="G45" i="13"/>
  <c r="C45" i="13"/>
  <c r="AE44" i="13"/>
  <c r="AA44" i="13"/>
  <c r="W44" i="13"/>
  <c r="S44" i="13"/>
  <c r="O44" i="13"/>
  <c r="K44" i="13"/>
  <c r="G44" i="13"/>
  <c r="C44" i="13"/>
  <c r="AE43" i="13"/>
  <c r="AA43" i="13"/>
  <c r="W43" i="13"/>
  <c r="S43" i="13"/>
  <c r="O43" i="13"/>
  <c r="K43" i="13"/>
  <c r="G43" i="13"/>
  <c r="C43" i="13"/>
  <c r="AE42" i="13"/>
  <c r="AA42" i="13"/>
  <c r="W42" i="13"/>
  <c r="S42" i="13"/>
  <c r="O42" i="13"/>
  <c r="K42" i="13"/>
  <c r="G42" i="13"/>
  <c r="C42" i="13"/>
  <c r="AE41" i="13"/>
  <c r="AA41" i="13"/>
  <c r="W41" i="13"/>
  <c r="S41" i="13"/>
  <c r="O41" i="13"/>
  <c r="K41" i="13"/>
  <c r="G41" i="13"/>
  <c r="C41" i="13"/>
  <c r="AE40" i="13"/>
  <c r="AA40" i="13"/>
  <c r="W40" i="13"/>
  <c r="S40" i="13"/>
  <c r="O40" i="13"/>
  <c r="K40" i="13"/>
  <c r="G40" i="13"/>
  <c r="C40" i="13"/>
  <c r="AE39" i="13"/>
  <c r="AA39" i="13"/>
  <c r="W39" i="13"/>
  <c r="S39" i="13"/>
  <c r="O39" i="13"/>
  <c r="K39" i="13"/>
  <c r="G39" i="13"/>
  <c r="C39" i="13"/>
  <c r="AE38" i="13"/>
  <c r="AA38" i="13"/>
  <c r="W38" i="13"/>
  <c r="S38" i="13"/>
  <c r="O38" i="13"/>
  <c r="K38" i="13"/>
  <c r="G38" i="13"/>
  <c r="C38" i="13"/>
  <c r="AE37" i="13"/>
  <c r="AA37" i="13"/>
  <c r="W37" i="13"/>
  <c r="S37" i="13"/>
  <c r="O37" i="13"/>
  <c r="K37" i="13"/>
  <c r="G37" i="13"/>
  <c r="C37" i="13"/>
  <c r="AE36" i="13"/>
  <c r="AA36" i="13"/>
  <c r="W36" i="13"/>
  <c r="S36" i="13"/>
  <c r="O36" i="13"/>
  <c r="K36" i="13"/>
  <c r="G36" i="13"/>
  <c r="AE35" i="13"/>
  <c r="AA35" i="13"/>
  <c r="W35" i="13"/>
  <c r="S35" i="13"/>
  <c r="O35" i="13"/>
  <c r="K35" i="13"/>
  <c r="G35" i="13"/>
  <c r="C35" i="13"/>
  <c r="AE34" i="13"/>
  <c r="AA34" i="13"/>
  <c r="W34" i="13"/>
  <c r="S34" i="13"/>
  <c r="O34" i="13"/>
  <c r="K34" i="13"/>
  <c r="G34" i="13"/>
  <c r="C34" i="13"/>
  <c r="AE33" i="13"/>
  <c r="AA33" i="13"/>
  <c r="W33" i="13"/>
  <c r="S33" i="13"/>
  <c r="O33" i="13"/>
  <c r="K33" i="13"/>
  <c r="G33" i="13"/>
  <c r="AE32" i="13"/>
  <c r="AA32" i="13"/>
  <c r="W32" i="13"/>
  <c r="S32" i="13"/>
  <c r="O32" i="13"/>
  <c r="K32" i="13"/>
  <c r="G32" i="13"/>
  <c r="C32" i="13"/>
  <c r="AF29" i="13"/>
  <c r="AC29" i="13"/>
  <c r="X29" i="13"/>
  <c r="U29" i="13"/>
  <c r="P29" i="13"/>
  <c r="M29" i="13"/>
  <c r="H29" i="13"/>
  <c r="E29" i="13"/>
  <c r="AE28" i="13"/>
  <c r="AA28" i="13"/>
  <c r="W28" i="13"/>
  <c r="S28" i="13"/>
  <c r="O28" i="13"/>
  <c r="K28" i="13"/>
  <c r="G28" i="13"/>
  <c r="C28" i="13"/>
  <c r="W27" i="13"/>
  <c r="S27" i="13"/>
  <c r="O27" i="13"/>
  <c r="K27" i="13"/>
  <c r="G27" i="13"/>
  <c r="C27" i="13"/>
  <c r="AE26" i="13"/>
  <c r="AA26" i="13"/>
  <c r="W26" i="13"/>
  <c r="S26" i="13"/>
  <c r="O26" i="13"/>
  <c r="K26" i="13"/>
  <c r="G26" i="13"/>
  <c r="C26" i="13"/>
  <c r="AE25" i="13"/>
  <c r="AA25" i="13"/>
  <c r="W25" i="13"/>
  <c r="S25" i="13"/>
  <c r="O25" i="13"/>
  <c r="K25" i="13"/>
  <c r="G25" i="13"/>
  <c r="C25" i="13"/>
  <c r="AE24" i="13"/>
  <c r="AA24" i="13"/>
  <c r="W24" i="13"/>
  <c r="S24" i="13"/>
  <c r="O24" i="13"/>
  <c r="K24" i="13"/>
  <c r="G24" i="13"/>
  <c r="C24" i="13"/>
  <c r="AE23" i="13"/>
  <c r="AA23" i="13"/>
  <c r="W23" i="13"/>
  <c r="S23" i="13"/>
  <c r="O23" i="13"/>
  <c r="K23" i="13"/>
  <c r="G23" i="13"/>
  <c r="C23" i="13"/>
  <c r="AE22" i="13"/>
  <c r="AA22" i="13"/>
  <c r="W22" i="13"/>
  <c r="S22" i="13"/>
  <c r="O22" i="13"/>
  <c r="K22" i="13"/>
  <c r="G22" i="13"/>
  <c r="C22" i="13"/>
  <c r="AE21" i="13"/>
  <c r="AA21" i="13"/>
  <c r="W21" i="13"/>
  <c r="S21" i="13"/>
  <c r="O21" i="13"/>
  <c r="K21" i="13"/>
  <c r="G21" i="13"/>
  <c r="C21" i="13"/>
  <c r="AE20" i="13"/>
  <c r="AA20" i="13"/>
  <c r="W20" i="13"/>
  <c r="S20" i="13"/>
  <c r="O20" i="13"/>
  <c r="K20" i="13"/>
  <c r="G20" i="13"/>
  <c r="C20" i="13"/>
  <c r="AE19" i="13"/>
  <c r="AA19" i="13"/>
  <c r="W19" i="13"/>
  <c r="S19" i="13"/>
  <c r="O19" i="13"/>
  <c r="K19" i="13"/>
  <c r="G19" i="13"/>
  <c r="C19" i="13"/>
  <c r="AE18" i="13"/>
  <c r="AA18" i="13"/>
  <c r="W18" i="13"/>
  <c r="S18" i="13"/>
  <c r="O18" i="13"/>
  <c r="K18" i="13"/>
  <c r="G18" i="13"/>
  <c r="C18" i="13"/>
  <c r="AE17" i="13"/>
  <c r="AA17" i="13"/>
  <c r="W17" i="13"/>
  <c r="S17" i="13"/>
  <c r="O17" i="13"/>
  <c r="K17" i="13"/>
  <c r="G17" i="13"/>
  <c r="C17" i="13"/>
  <c r="AE16" i="13"/>
  <c r="AA16" i="13"/>
  <c r="W16" i="13"/>
  <c r="S16" i="13"/>
  <c r="O16" i="13"/>
  <c r="K16" i="13"/>
  <c r="G16" i="13"/>
  <c r="C16" i="13"/>
  <c r="AE15" i="13"/>
  <c r="AA15" i="13"/>
  <c r="W15" i="13"/>
  <c r="S15" i="13"/>
  <c r="O15" i="13"/>
  <c r="K15" i="13"/>
  <c r="G15" i="13"/>
  <c r="C15" i="13"/>
  <c r="AE14" i="13"/>
  <c r="AA14" i="13"/>
  <c r="W14" i="13"/>
  <c r="S14" i="13"/>
  <c r="O14" i="13"/>
  <c r="K14" i="13"/>
  <c r="G14" i="13"/>
  <c r="C14" i="13"/>
  <c r="AE13" i="13"/>
  <c r="AA13" i="13"/>
  <c r="W13" i="13"/>
  <c r="S13" i="13"/>
  <c r="O13" i="13"/>
  <c r="K13" i="13"/>
  <c r="G13" i="13"/>
  <c r="C13" i="13"/>
  <c r="AE12" i="13"/>
  <c r="AA12" i="13"/>
  <c r="W12" i="13"/>
  <c r="S12" i="13"/>
  <c r="O12" i="13"/>
  <c r="K12" i="13"/>
  <c r="G12" i="13"/>
  <c r="C12" i="13"/>
  <c r="AE11" i="13"/>
  <c r="AA11" i="13"/>
  <c r="W11" i="13"/>
  <c r="S11" i="13"/>
  <c r="O11" i="13"/>
  <c r="K11" i="13"/>
  <c r="G11" i="13"/>
  <c r="C11" i="13"/>
  <c r="AE10" i="13"/>
  <c r="AA10" i="13"/>
  <c r="W10" i="13"/>
  <c r="S10" i="13"/>
  <c r="O10" i="13"/>
  <c r="K10" i="13"/>
  <c r="G10" i="13"/>
  <c r="C10" i="13"/>
  <c r="AE9" i="13"/>
  <c r="AA9" i="13"/>
  <c r="W9" i="13"/>
  <c r="S9" i="13"/>
  <c r="O9" i="13"/>
  <c r="K9" i="13"/>
  <c r="G9" i="13"/>
  <c r="C9" i="13"/>
  <c r="AE8" i="13"/>
  <c r="W8" i="13"/>
  <c r="S8" i="13"/>
  <c r="O8" i="13"/>
  <c r="K8" i="13"/>
  <c r="G8" i="13"/>
  <c r="C8" i="13"/>
  <c r="AE7" i="13"/>
  <c r="AA7" i="13"/>
  <c r="W7" i="13"/>
  <c r="S7" i="13"/>
  <c r="O7" i="13"/>
  <c r="K7" i="13"/>
  <c r="G7" i="13"/>
  <c r="C7" i="13"/>
  <c r="AE6" i="13"/>
  <c r="AA6" i="13"/>
  <c r="W6" i="13"/>
  <c r="S6" i="13"/>
  <c r="O6" i="13"/>
  <c r="K6" i="13"/>
  <c r="G6" i="13"/>
  <c r="C6" i="13"/>
  <c r="AE5" i="13"/>
  <c r="AA5" i="13"/>
  <c r="W5" i="13"/>
  <c r="S5" i="13"/>
  <c r="O5" i="13"/>
  <c r="K5" i="13"/>
  <c r="G5" i="13"/>
  <c r="C5" i="13"/>
  <c r="AE4" i="13"/>
  <c r="AA4" i="13"/>
  <c r="W4" i="13"/>
  <c r="S4" i="13"/>
  <c r="O4" i="13"/>
  <c r="K4" i="13"/>
  <c r="G4" i="13"/>
  <c r="C4" i="13"/>
  <c r="K48" i="12"/>
  <c r="K47" i="12"/>
  <c r="K46" i="12"/>
  <c r="K45" i="12"/>
  <c r="K44" i="12"/>
  <c r="K43" i="12"/>
  <c r="K42" i="12"/>
  <c r="K41" i="12"/>
  <c r="K40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K5" i="12"/>
  <c r="K4" i="12"/>
  <c r="K3" i="12"/>
  <c r="K57" i="9" l="1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K64" i="8" l="1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49" i="7" l="1"/>
  <c r="K46" i="7"/>
  <c r="K41" i="7"/>
  <c r="K55" i="7"/>
  <c r="K50" i="7"/>
  <c r="K47" i="7"/>
  <c r="K42" i="7"/>
  <c r="K39" i="7"/>
  <c r="K34" i="7"/>
  <c r="K8" i="7"/>
  <c r="K32" i="7"/>
  <c r="K28" i="7"/>
  <c r="K26" i="7"/>
  <c r="K24" i="7"/>
  <c r="K19" i="7"/>
  <c r="K54" i="7"/>
  <c r="K56" i="7"/>
  <c r="K40" i="7"/>
  <c r="K36" i="7"/>
  <c r="K53" i="7"/>
  <c r="K52" i="7"/>
  <c r="K48" i="7"/>
  <c r="K45" i="7"/>
  <c r="K43" i="7"/>
  <c r="K38" i="7"/>
  <c r="K11" i="7"/>
  <c r="K23" i="7"/>
  <c r="K12" i="7"/>
  <c r="K5" i="7"/>
  <c r="K44" i="7"/>
  <c r="K51" i="7"/>
  <c r="K37" i="7"/>
  <c r="K35" i="7"/>
  <c r="K30" i="7"/>
  <c r="K29" i="7"/>
  <c r="K22" i="7"/>
  <c r="K21" i="7"/>
  <c r="K17" i="7"/>
  <c r="K7" i="7"/>
  <c r="K13" i="7"/>
  <c r="K10" i="7"/>
  <c r="K9" i="7"/>
  <c r="K33" i="7"/>
  <c r="K20" i="7"/>
  <c r="K25" i="7"/>
  <c r="K18" i="7"/>
  <c r="K15" i="7"/>
  <c r="K16" i="7"/>
  <c r="K6" i="7"/>
  <c r="K4" i="7"/>
  <c r="K31" i="7"/>
  <c r="K14" i="7"/>
  <c r="K27" i="7"/>
  <c r="K3" i="7"/>
  <c r="F112" i="1"/>
  <c r="F104" i="1"/>
  <c r="F91" i="1"/>
  <c r="M125" i="1"/>
  <c r="L125" i="1"/>
  <c r="M123" i="1"/>
  <c r="L123" i="1"/>
  <c r="M122" i="1"/>
  <c r="L122" i="1"/>
  <c r="M121" i="1"/>
  <c r="L121" i="1"/>
  <c r="M124" i="1"/>
  <c r="L124" i="1"/>
  <c r="L109" i="1"/>
  <c r="M109" i="1"/>
  <c r="L110" i="1"/>
  <c r="M110" i="1"/>
  <c r="L114" i="1"/>
  <c r="M114" i="1"/>
  <c r="L111" i="1"/>
  <c r="M111" i="1"/>
  <c r="M113" i="1"/>
  <c r="L113" i="1"/>
  <c r="M108" i="1"/>
  <c r="L108" i="1"/>
  <c r="M107" i="1"/>
  <c r="L107" i="1"/>
  <c r="M106" i="1"/>
  <c r="L106" i="1"/>
  <c r="M105" i="1"/>
  <c r="L105" i="1"/>
  <c r="M103" i="1"/>
  <c r="L103" i="1"/>
  <c r="M102" i="1"/>
  <c r="L102" i="1"/>
  <c r="M100" i="1"/>
  <c r="L100" i="1"/>
  <c r="M101" i="1"/>
  <c r="L101" i="1"/>
  <c r="M99" i="1"/>
  <c r="L99" i="1"/>
  <c r="M96" i="1"/>
  <c r="L96" i="1"/>
  <c r="M95" i="1"/>
  <c r="L95" i="1"/>
  <c r="M94" i="1"/>
  <c r="L94" i="1"/>
  <c r="M93" i="1"/>
  <c r="L93" i="1"/>
  <c r="M92" i="1"/>
  <c r="L92" i="1"/>
  <c r="M91" i="1"/>
  <c r="L91" i="1"/>
  <c r="M89" i="1"/>
  <c r="L89" i="1"/>
  <c r="M88" i="1"/>
  <c r="L88" i="1"/>
  <c r="M87" i="1"/>
  <c r="L87" i="1"/>
  <c r="M90" i="1"/>
  <c r="L90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55" i="1"/>
  <c r="M56" i="1"/>
  <c r="M57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31" i="1"/>
  <c r="M32" i="1"/>
  <c r="M33" i="1"/>
  <c r="M34" i="1"/>
  <c r="L32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L56" i="1"/>
  <c r="L57" i="1"/>
  <c r="L58" i="1"/>
  <c r="L34" i="1"/>
  <c r="L33" i="1"/>
  <c r="F70" i="1"/>
  <c r="F68" i="1"/>
  <c r="F66" i="1"/>
  <c r="F41" i="1"/>
  <c r="F42" i="1"/>
  <c r="F48" i="1"/>
  <c r="F43" i="1"/>
  <c r="F50" i="1"/>
  <c r="F45" i="1"/>
  <c r="F47" i="1"/>
  <c r="F49" i="1"/>
  <c r="F53" i="1"/>
  <c r="F54" i="1"/>
  <c r="F57" i="1"/>
  <c r="F52" i="1"/>
  <c r="F55" i="1"/>
  <c r="F44" i="1"/>
  <c r="F51" i="1"/>
  <c r="F56" i="1"/>
  <c r="J23" i="1"/>
  <c r="J24" i="1"/>
  <c r="J25" i="1"/>
  <c r="J26" i="1"/>
  <c r="J27" i="1"/>
  <c r="J28" i="1"/>
  <c r="J29" i="1"/>
  <c r="J30" i="1"/>
  <c r="J31" i="1"/>
  <c r="J32" i="1"/>
  <c r="F27" i="1"/>
  <c r="F7" i="1"/>
  <c r="F4" i="1"/>
  <c r="K67" i="3"/>
  <c r="K68" i="3"/>
  <c r="K69" i="3"/>
  <c r="K70" i="3"/>
  <c r="K71" i="3"/>
  <c r="K7" i="3" l="1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J124" i="1"/>
  <c r="F124" i="1"/>
  <c r="F23" i="1"/>
  <c r="L5" i="1"/>
  <c r="M5" i="1"/>
  <c r="L6" i="1"/>
  <c r="M6" i="1"/>
  <c r="L8" i="1"/>
  <c r="M8" i="1"/>
  <c r="L9" i="1"/>
  <c r="M9" i="1"/>
  <c r="L10" i="1"/>
  <c r="M10" i="1"/>
  <c r="L11" i="1"/>
  <c r="M11" i="1"/>
  <c r="L3" i="1"/>
  <c r="M3" i="1"/>
  <c r="L4" i="1"/>
  <c r="M4" i="1"/>
  <c r="L7" i="1"/>
  <c r="M7" i="1"/>
  <c r="L12" i="1"/>
  <c r="M12" i="1"/>
  <c r="L13" i="1"/>
  <c r="M13" i="1"/>
  <c r="L14" i="1"/>
  <c r="M14" i="1"/>
  <c r="L15" i="1"/>
  <c r="M15" i="1"/>
  <c r="L16" i="1"/>
  <c r="M16" i="1"/>
  <c r="M2" i="1"/>
  <c r="L2" i="1"/>
  <c r="K6" i="3"/>
  <c r="K5" i="3"/>
  <c r="K4" i="3"/>
  <c r="K3" i="3"/>
  <c r="F123" i="1"/>
  <c r="F122" i="1"/>
  <c r="F121" i="1"/>
  <c r="F111" i="1"/>
  <c r="F113" i="1"/>
  <c r="F109" i="1"/>
  <c r="F114" i="1"/>
  <c r="F110" i="1"/>
  <c r="F107" i="1"/>
  <c r="F108" i="1"/>
  <c r="F106" i="1"/>
  <c r="F103" i="1"/>
  <c r="F102" i="1"/>
  <c r="F105" i="1"/>
  <c r="F100" i="1"/>
  <c r="F101" i="1"/>
  <c r="F99" i="1"/>
  <c r="F90" i="1"/>
  <c r="F87" i="1"/>
  <c r="F88" i="1"/>
  <c r="F89" i="1"/>
  <c r="F75" i="1"/>
  <c r="F77" i="1"/>
  <c r="F79" i="1"/>
  <c r="F78" i="1"/>
  <c r="F80" i="1"/>
  <c r="F76" i="1"/>
  <c r="F64" i="1"/>
  <c r="F69" i="1"/>
  <c r="F65" i="1"/>
  <c r="F63" i="1"/>
  <c r="F67" i="1"/>
  <c r="F46" i="1"/>
  <c r="F31" i="1"/>
  <c r="F29" i="1"/>
  <c r="F32" i="1"/>
  <c r="F30" i="1"/>
  <c r="F26" i="1"/>
  <c r="F24" i="1"/>
  <c r="F33" i="1"/>
  <c r="F22" i="1"/>
  <c r="F25" i="1"/>
  <c r="F34" i="1"/>
  <c r="F28" i="1"/>
  <c r="F21" i="1"/>
  <c r="F20" i="1"/>
  <c r="F19" i="1"/>
  <c r="F5" i="1"/>
  <c r="F6" i="1"/>
  <c r="F8" i="1"/>
  <c r="F11" i="1"/>
  <c r="F3" i="1"/>
  <c r="F10" i="1"/>
  <c r="F9" i="1"/>
  <c r="F2" i="1"/>
  <c r="J127" i="1"/>
  <c r="J123" i="1"/>
  <c r="J126" i="1"/>
  <c r="J125" i="1"/>
  <c r="J118" i="1"/>
  <c r="J117" i="1"/>
  <c r="J116" i="1"/>
  <c r="J107" i="1"/>
  <c r="J115" i="1"/>
  <c r="J112" i="1"/>
  <c r="J106" i="1"/>
  <c r="J103" i="1"/>
  <c r="J102" i="1"/>
  <c r="J105" i="1"/>
  <c r="J100" i="1"/>
  <c r="J101" i="1"/>
  <c r="J99" i="1"/>
  <c r="J104" i="1"/>
  <c r="J90" i="1"/>
  <c r="J87" i="1"/>
  <c r="J88" i="1"/>
  <c r="J96" i="1"/>
  <c r="J95" i="1"/>
  <c r="J94" i="1"/>
  <c r="J93" i="1"/>
  <c r="J92" i="1"/>
  <c r="J84" i="1"/>
  <c r="J83" i="1"/>
  <c r="J82" i="1"/>
  <c r="J81" i="1"/>
  <c r="J64" i="1"/>
  <c r="J69" i="1"/>
  <c r="J72" i="1"/>
  <c r="J65" i="1"/>
  <c r="J63" i="1"/>
  <c r="J71" i="1"/>
  <c r="J70" i="1"/>
  <c r="J68" i="1"/>
  <c r="J66" i="1"/>
  <c r="J67" i="1"/>
  <c r="J52" i="1"/>
  <c r="J60" i="1"/>
  <c r="J59" i="1"/>
  <c r="J47" i="1"/>
  <c r="J53" i="1"/>
  <c r="J54" i="1"/>
  <c r="J58" i="1"/>
  <c r="J50" i="1"/>
  <c r="J49" i="1"/>
  <c r="J45" i="1"/>
  <c r="J42" i="1"/>
  <c r="J56" i="1"/>
  <c r="J51" i="1"/>
  <c r="J48" i="1"/>
  <c r="J44" i="1"/>
  <c r="J43" i="1"/>
  <c r="J57" i="1"/>
  <c r="J41" i="1"/>
  <c r="J46" i="1"/>
  <c r="J22" i="1"/>
  <c r="J21" i="1"/>
  <c r="J20" i="1"/>
  <c r="J19" i="1"/>
  <c r="J5" i="1"/>
  <c r="J6" i="1"/>
  <c r="J8" i="1"/>
  <c r="J11" i="1"/>
  <c r="J3" i="1"/>
  <c r="J10" i="1"/>
  <c r="J16" i="1"/>
  <c r="J15" i="1"/>
  <c r="J14" i="1"/>
  <c r="J13" i="1"/>
  <c r="J9" i="1"/>
  <c r="J12" i="1"/>
  <c r="J7" i="1"/>
  <c r="J4" i="1"/>
  <c r="AN131" i="1" l="1"/>
  <c r="AM131" i="1"/>
  <c r="AL131" i="1"/>
  <c r="AK131" i="1"/>
  <c r="AJ131" i="1"/>
  <c r="AI131" i="1"/>
  <c r="AH131" i="1"/>
  <c r="AG131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K127" i="1"/>
  <c r="K123" i="1"/>
  <c r="K122" i="1"/>
  <c r="K126" i="1"/>
  <c r="K125" i="1"/>
  <c r="K124" i="1"/>
  <c r="K121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K111" i="1"/>
  <c r="K113" i="1"/>
  <c r="K118" i="1"/>
  <c r="K109" i="1"/>
  <c r="K117" i="1"/>
  <c r="K114" i="1"/>
  <c r="K116" i="1"/>
  <c r="K110" i="1"/>
  <c r="K107" i="1"/>
  <c r="K115" i="1"/>
  <c r="K112" i="1"/>
  <c r="K108" i="1"/>
  <c r="K106" i="1"/>
  <c r="K103" i="1"/>
  <c r="K102" i="1"/>
  <c r="K105" i="1"/>
  <c r="K100" i="1"/>
  <c r="K101" i="1"/>
  <c r="K99" i="1"/>
  <c r="K104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K90" i="1"/>
  <c r="K87" i="1"/>
  <c r="K88" i="1"/>
  <c r="K96" i="1"/>
  <c r="K95" i="1"/>
  <c r="K94" i="1"/>
  <c r="K89" i="1"/>
  <c r="K93" i="1"/>
  <c r="K92" i="1"/>
  <c r="K91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K75" i="1"/>
  <c r="K84" i="1"/>
  <c r="K77" i="1"/>
  <c r="K83" i="1"/>
  <c r="K79" i="1"/>
  <c r="K78" i="1"/>
  <c r="K82" i="1"/>
  <c r="K80" i="1"/>
  <c r="K81" i="1"/>
  <c r="K76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K64" i="1"/>
  <c r="K69" i="1"/>
  <c r="K72" i="1"/>
  <c r="K65" i="1"/>
  <c r="K63" i="1"/>
  <c r="K71" i="1"/>
  <c r="K70" i="1"/>
  <c r="K68" i="1"/>
  <c r="K66" i="1"/>
  <c r="K67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K52" i="1"/>
  <c r="K55" i="1"/>
  <c r="K60" i="1"/>
  <c r="K59" i="1"/>
  <c r="K47" i="1"/>
  <c r="K53" i="1"/>
  <c r="K54" i="1"/>
  <c r="K58" i="1"/>
  <c r="K50" i="1"/>
  <c r="K49" i="1"/>
  <c r="K45" i="1"/>
  <c r="K42" i="1"/>
  <c r="K56" i="1"/>
  <c r="K51" i="1"/>
  <c r="K48" i="1"/>
  <c r="K44" i="1"/>
  <c r="K43" i="1"/>
  <c r="K57" i="1"/>
  <c r="K41" i="1"/>
  <c r="K46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K31" i="1"/>
  <c r="K29" i="1"/>
  <c r="K32" i="1"/>
  <c r="K30" i="1"/>
  <c r="K26" i="1"/>
  <c r="K23" i="1"/>
  <c r="K24" i="1"/>
  <c r="K33" i="1"/>
  <c r="K38" i="1"/>
  <c r="K37" i="1"/>
  <c r="K22" i="1"/>
  <c r="K36" i="1"/>
  <c r="K25" i="1"/>
  <c r="K34" i="1"/>
  <c r="K35" i="1"/>
  <c r="K27" i="1"/>
  <c r="K28" i="1"/>
  <c r="K21" i="1"/>
  <c r="K20" i="1"/>
  <c r="K19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K5" i="1"/>
  <c r="K6" i="1"/>
  <c r="K8" i="1"/>
  <c r="K11" i="1"/>
  <c r="K3" i="1"/>
  <c r="K10" i="1"/>
  <c r="K16" i="1"/>
  <c r="K15" i="1"/>
  <c r="K14" i="1"/>
  <c r="K13" i="1"/>
  <c r="K9" i="1"/>
  <c r="K12" i="1"/>
  <c r="K7" i="1"/>
  <c r="K4" i="1"/>
  <c r="K2" i="1"/>
  <c r="J2" i="1"/>
  <c r="S132" i="1" l="1"/>
  <c r="AA132" i="1"/>
  <c r="AP131" i="1"/>
  <c r="T132" i="1"/>
  <c r="AB132" i="1"/>
  <c r="Q131" i="1"/>
  <c r="Y131" i="1"/>
  <c r="O132" i="1"/>
  <c r="W132" i="1"/>
  <c r="P132" i="1"/>
  <c r="X132" i="1"/>
  <c r="M73" i="1"/>
  <c r="U131" i="1"/>
  <c r="M85" i="1"/>
  <c r="AO131" i="1"/>
  <c r="V131" i="1"/>
  <c r="M61" i="1"/>
  <c r="O131" i="1"/>
  <c r="W131" i="1"/>
  <c r="U132" i="1"/>
  <c r="M128" i="1"/>
  <c r="Z131" i="1"/>
  <c r="N131" i="1"/>
  <c r="P131" i="1"/>
  <c r="X131" i="1"/>
  <c r="N132" i="1"/>
  <c r="V132" i="1"/>
  <c r="R131" i="1"/>
  <c r="M119" i="1"/>
  <c r="S131" i="1"/>
  <c r="AA131" i="1"/>
  <c r="M39" i="1"/>
  <c r="Q132" i="1"/>
  <c r="Y132" i="1"/>
  <c r="M17" i="1"/>
  <c r="AB131" i="1"/>
  <c r="R132" i="1"/>
  <c r="Z132" i="1"/>
  <c r="M97" i="1"/>
  <c r="T131" i="1"/>
  <c r="AA133" i="1" l="1"/>
  <c r="S133" i="1"/>
  <c r="T133" i="1"/>
  <c r="AQ131" i="1"/>
  <c r="W133" i="1"/>
  <c r="Y133" i="1"/>
  <c r="O133" i="1"/>
  <c r="Q133" i="1"/>
  <c r="U133" i="1"/>
  <c r="L132" i="1"/>
  <c r="AB133" i="1"/>
  <c r="M132" i="1"/>
  <c r="X133" i="1"/>
  <c r="P133" i="1"/>
  <c r="V133" i="1"/>
  <c r="N133" i="1"/>
  <c r="R133" i="1"/>
  <c r="Z133" i="1"/>
  <c r="L131" i="1"/>
  <c r="M131" i="1"/>
  <c r="L133" i="1" l="1"/>
  <c r="M133" i="1"/>
</calcChain>
</file>

<file path=xl/sharedStrings.xml><?xml version="1.0" encoding="utf-8"?>
<sst xmlns="http://schemas.openxmlformats.org/spreadsheetml/2006/main" count="3592" uniqueCount="526">
  <si>
    <t>K</t>
  </si>
  <si>
    <t>CP</t>
  </si>
  <si>
    <t>kat</t>
  </si>
  <si>
    <t>příjmení</t>
  </si>
  <si>
    <t>RN</t>
  </si>
  <si>
    <t>věk</t>
  </si>
  <si>
    <t>oddíl</t>
  </si>
  <si>
    <t>nov</t>
  </si>
  <si>
    <t>PČ</t>
  </si>
  <si>
    <t>NLČ</t>
  </si>
  <si>
    <t>10 nej</t>
  </si>
  <si>
    <t>PS</t>
  </si>
  <si>
    <t>PB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</si>
  <si>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</si>
  <si>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</si>
  <si>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</si>
  <si>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</si>
  <si>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</si>
  <si>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</si>
  <si>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</si>
  <si>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</si>
  <si>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</si>
  <si>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</si>
  <si>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</si>
  <si>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</si>
  <si>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</si>
  <si>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</si>
  <si>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</si>
  <si>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Č1</t>
  </si>
  <si>
    <t>Č2</t>
  </si>
  <si>
    <t>Č3</t>
  </si>
  <si>
    <t>Č4</t>
  </si>
  <si>
    <t>Č5</t>
  </si>
  <si>
    <t>Č6</t>
  </si>
  <si>
    <t>Č7</t>
  </si>
  <si>
    <t>Č8</t>
  </si>
  <si>
    <t>Č9</t>
  </si>
  <si>
    <t>Č10</t>
  </si>
  <si>
    <t>Č11</t>
  </si>
  <si>
    <t>Č12</t>
  </si>
  <si>
    <t>Č13</t>
  </si>
  <si>
    <t>Č14</t>
  </si>
  <si>
    <t>Č15</t>
  </si>
  <si>
    <t>M1  15-29 let</t>
  </si>
  <si>
    <t>M1</t>
  </si>
  <si>
    <t>Ottenschläger Oto</t>
  </si>
  <si>
    <t>Krušnoman TT Litvínov</t>
  </si>
  <si>
    <t>N1</t>
  </si>
  <si>
    <t>Havel Miroslav</t>
  </si>
  <si>
    <t>TRIO Havel</t>
  </si>
  <si>
    <t>35+</t>
  </si>
  <si>
    <t>Glassman TT Teplice</t>
  </si>
  <si>
    <t>Hrubý Lukáš</t>
  </si>
  <si>
    <t>SPONA Teplice</t>
  </si>
  <si>
    <t>Matějka Šimon</t>
  </si>
  <si>
    <t>Teplice</t>
  </si>
  <si>
    <t>ASK Děčín</t>
  </si>
  <si>
    <t>Horák Lukáš</t>
  </si>
  <si>
    <t>AC Ústí nad Labem</t>
  </si>
  <si>
    <t>AK Bílina</t>
  </si>
  <si>
    <t>Hampl Filip</t>
  </si>
  <si>
    <t>TJ Krupka</t>
  </si>
  <si>
    <t>Vorlíček Ondřej</t>
  </si>
  <si>
    <t>BK BĚKODO Teplice</t>
  </si>
  <si>
    <t>x</t>
  </si>
  <si>
    <t>M2 muži 30 - 39 let</t>
  </si>
  <si>
    <t>M2</t>
  </si>
  <si>
    <t>Vojtěchovský Ladislav</t>
  </si>
  <si>
    <t>Top Ten Team Teplice</t>
  </si>
  <si>
    <t>Eliáš Lukáš</t>
  </si>
  <si>
    <t>Marek Jiří</t>
  </si>
  <si>
    <t>Brejša Martin</t>
  </si>
  <si>
    <t>OOP Trnovany</t>
  </si>
  <si>
    <t>Novák Petr</t>
  </si>
  <si>
    <t>Ficek Jan</t>
  </si>
  <si>
    <t>24:39</t>
  </si>
  <si>
    <t>25:26</t>
  </si>
  <si>
    <t>Drážďanský Radim Filip</t>
  </si>
  <si>
    <t>Ústí nad Labem</t>
  </si>
  <si>
    <t>Heřman Lukáš</t>
  </si>
  <si>
    <t>Majer Pavel</t>
  </si>
  <si>
    <t>Kanta Tomáš</t>
  </si>
  <si>
    <t>Krupka</t>
  </si>
  <si>
    <t>Oppelt Michal</t>
  </si>
  <si>
    <t>Gabriel Petr</t>
  </si>
  <si>
    <t>Matěcha Miroslav</t>
  </si>
  <si>
    <t>Matěcha David</t>
  </si>
  <si>
    <t>Jahoda Zdeněk</t>
  </si>
  <si>
    <t>TJ Baník Osek</t>
  </si>
  <si>
    <t>Dvořák Michal</t>
  </si>
  <si>
    <t>Falk Pavel</t>
  </si>
  <si>
    <t>M3 muži 40 - 49 let</t>
  </si>
  <si>
    <t>M3</t>
  </si>
  <si>
    <t>Rež Zdeněk</t>
  </si>
  <si>
    <t>Rauer Robert</t>
  </si>
  <si>
    <t>Feix Ivo</t>
  </si>
  <si>
    <t>Farda Petr</t>
  </si>
  <si>
    <t>Roubíček Martin</t>
  </si>
  <si>
    <t>Olšer Tomáš</t>
  </si>
  <si>
    <t>AK Duchcov</t>
  </si>
  <si>
    <t>Procházka Josef</t>
  </si>
  <si>
    <t>Vlček Jiří</t>
  </si>
  <si>
    <t>Lang Karel</t>
  </si>
  <si>
    <t>BAK Most</t>
  </si>
  <si>
    <t>Lang Jaroslav</t>
  </si>
  <si>
    <t>Jarolímek Jan</t>
  </si>
  <si>
    <t>Richter Martin</t>
  </si>
  <si>
    <t>Hampl Michal</t>
  </si>
  <si>
    <t>Kaliba Karel</t>
  </si>
  <si>
    <t>Vorlíček Petr</t>
  </si>
  <si>
    <t>Janík Tomáš</t>
  </si>
  <si>
    <t>M4 muži 50 - 59 let</t>
  </si>
  <si>
    <t>M4</t>
  </si>
  <si>
    <t>Molcar Míra</t>
  </si>
  <si>
    <t>Ernest Miroslav</t>
  </si>
  <si>
    <t>Sova Jaroslav</t>
  </si>
  <si>
    <t>Veselý Miroslav</t>
  </si>
  <si>
    <t>Růžička Vladimír</t>
  </si>
  <si>
    <t>Korec Martin st.</t>
  </si>
  <si>
    <t>Dolanský Pavel</t>
  </si>
  <si>
    <t>30:37</t>
  </si>
  <si>
    <t>Filingr Čeněk</t>
  </si>
  <si>
    <t>Plaček Tomáš</t>
  </si>
  <si>
    <t>M5 muži 60 +</t>
  </si>
  <si>
    <t>M5</t>
  </si>
  <si>
    <t>Olah Dušan</t>
  </si>
  <si>
    <t>24:08</t>
  </si>
  <si>
    <t>Škorvaga Josef</t>
  </si>
  <si>
    <t>Šatalík Standa</t>
  </si>
  <si>
    <t>26:52</t>
  </si>
  <si>
    <t>Šulo Antonín</t>
  </si>
  <si>
    <t>Zouhar Jura</t>
  </si>
  <si>
    <t>26:59</t>
  </si>
  <si>
    <t>Štěpánek Alois</t>
  </si>
  <si>
    <t>Otec Václav</t>
  </si>
  <si>
    <t>Vorlíček Rudolf</t>
  </si>
  <si>
    <t>Stracený Milan</t>
  </si>
  <si>
    <t>Ž1 ženy 15 - 34 let</t>
  </si>
  <si>
    <t>Ž1</t>
  </si>
  <si>
    <t>Rusínová Zuzana</t>
  </si>
  <si>
    <t>Čutíková Veronika</t>
  </si>
  <si>
    <t>40+</t>
  </si>
  <si>
    <t>26:12</t>
  </si>
  <si>
    <t>Melenová Hana</t>
  </si>
  <si>
    <t>Valentová Jitka</t>
  </si>
  <si>
    <t>Žižková Magdaléna</t>
  </si>
  <si>
    <t>Králová Pavlína</t>
  </si>
  <si>
    <t>.</t>
  </si>
  <si>
    <t>Ž2 ženy 35 - 49 let</t>
  </si>
  <si>
    <t>Ž2</t>
  </si>
  <si>
    <t>Stehlíková Martina</t>
  </si>
  <si>
    <t>Fílova Jana</t>
  </si>
  <si>
    <t>Vágnerová Veronika</t>
  </si>
  <si>
    <t>VitaSport.cz/SPONA Teplice</t>
  </si>
  <si>
    <t>Kantová Olga</t>
  </si>
  <si>
    <t>Bublová Naďa</t>
  </si>
  <si>
    <t>Fardová Lenka</t>
  </si>
  <si>
    <t>Dubčeková Olga</t>
  </si>
  <si>
    <t>Molcarová Jana</t>
  </si>
  <si>
    <t>Špírková Lenka</t>
  </si>
  <si>
    <t>Beránková Libuše</t>
  </si>
  <si>
    <t>Souchová Helena</t>
  </si>
  <si>
    <t>Sukdoláková Dana</t>
  </si>
  <si>
    <t>Vajová Jana</t>
  </si>
  <si>
    <t>29:18</t>
  </si>
  <si>
    <t>29:06</t>
  </si>
  <si>
    <t>Karešová Světla</t>
  </si>
  <si>
    <t>Süsserová Lucie</t>
  </si>
  <si>
    <t>24:05</t>
  </si>
  <si>
    <t>Ž3 ženy 50+</t>
  </si>
  <si>
    <t>Ž3</t>
  </si>
  <si>
    <t>Vaňková Agáta</t>
  </si>
  <si>
    <t>25:02</t>
  </si>
  <si>
    <t>Sovová Jarmila</t>
  </si>
  <si>
    <t>25:24</t>
  </si>
  <si>
    <t>Vrátná Alena</t>
  </si>
  <si>
    <t>Ernestová Eva</t>
  </si>
  <si>
    <t>Lédlová Naděžda</t>
  </si>
  <si>
    <t>Bisová Miluše</t>
  </si>
  <si>
    <t>36:55</t>
  </si>
  <si>
    <t>Štěpánková Bohunka</t>
  </si>
  <si>
    <t>Pr.</t>
  </si>
  <si>
    <t>kategorie</t>
  </si>
  <si>
    <t>MC</t>
  </si>
  <si>
    <t>ŽC</t>
  </si>
  <si>
    <t>C</t>
  </si>
  <si>
    <t xml:space="preserve"> 29. ročník 2015</t>
  </si>
  <si>
    <t>muži</t>
  </si>
  <si>
    <t>počet běžců v K</t>
  </si>
  <si>
    <t>ženy</t>
  </si>
  <si>
    <t>počet vítězů v K</t>
  </si>
  <si>
    <t>celkem</t>
  </si>
  <si>
    <t>průměr běžců v K</t>
  </si>
  <si>
    <t>P</t>
  </si>
  <si>
    <t>jméno</t>
  </si>
  <si>
    <t>V16</t>
  </si>
  <si>
    <t>Žižka Filip</t>
  </si>
  <si>
    <t>Vorlíček Radek</t>
  </si>
  <si>
    <t>Kouba Adam</t>
  </si>
  <si>
    <t>Hamr Jan</t>
  </si>
  <si>
    <t>Hamala Milan</t>
  </si>
  <si>
    <t>Hron Jiří</t>
  </si>
  <si>
    <t>Čadek Ondřej</t>
  </si>
  <si>
    <t>Hromas Vladimír</t>
  </si>
  <si>
    <t>Bauckmann Míra</t>
  </si>
  <si>
    <t>Svítek Jiří</t>
  </si>
  <si>
    <t>Vytlačil Stanislav</t>
  </si>
  <si>
    <t>Cingl Ondřej</t>
  </si>
  <si>
    <t>Háša Michal</t>
  </si>
  <si>
    <t>Elischer Ivan</t>
  </si>
  <si>
    <t>Fliedr Tomáš</t>
  </si>
  <si>
    <t>Nový Pavel</t>
  </si>
  <si>
    <t>Havlík Ondřej</t>
  </si>
  <si>
    <t>Čapek Lubomír</t>
  </si>
  <si>
    <t>Štochl Jan st.</t>
  </si>
  <si>
    <t>Kulhavý Petr</t>
  </si>
  <si>
    <t>Šmíd Petr</t>
  </si>
  <si>
    <t>Ryč Václav</t>
  </si>
  <si>
    <t>Halířová Jarmila</t>
  </si>
  <si>
    <t>Gombita Josef</t>
  </si>
  <si>
    <t>Lípa Jiří</t>
  </si>
  <si>
    <t>Malý Jiří</t>
  </si>
  <si>
    <t>Bauckmannová Jana</t>
  </si>
  <si>
    <t xml:space="preserve">Nový Milan </t>
  </si>
  <si>
    <t>25:50</t>
  </si>
  <si>
    <t>Tittelbach Karel</t>
  </si>
  <si>
    <t>Běhounek Vladimír</t>
  </si>
  <si>
    <t>Vajrychová Renata</t>
  </si>
  <si>
    <t>Vajrychová Blanka</t>
  </si>
  <si>
    <t>Koželuhová Pavla</t>
  </si>
  <si>
    <t>Tyl Petr</t>
  </si>
  <si>
    <t>Smilová Jindřiška</t>
  </si>
  <si>
    <t>24:02</t>
  </si>
  <si>
    <t>Tvrzníková Káťa</t>
  </si>
  <si>
    <t>Koželuhová Lenka</t>
  </si>
  <si>
    <t>Krausová Jaroslava</t>
  </si>
  <si>
    <t>Smilová Martina</t>
  </si>
  <si>
    <t>Filová Jana</t>
  </si>
  <si>
    <t>Rejmanová Eva</t>
  </si>
  <si>
    <t>Souček Martin</t>
  </si>
  <si>
    <t>Svoboda Josef</t>
  </si>
  <si>
    <t>Šafránková Lucie</t>
  </si>
  <si>
    <t>Kabourková Ivana</t>
  </si>
  <si>
    <t>Martincová Kateřina</t>
  </si>
  <si>
    <t>Vaňková Eva</t>
  </si>
  <si>
    <t>Zemanová Dagmar</t>
  </si>
  <si>
    <t>Šulc Vladimír</t>
  </si>
  <si>
    <t>Šindlerová Jana</t>
  </si>
  <si>
    <t>Havlátko Jan</t>
  </si>
  <si>
    <t>Smolek Jan</t>
  </si>
  <si>
    <t>Čekalová Michaela</t>
  </si>
  <si>
    <t>Adamová Andrea</t>
  </si>
  <si>
    <t>Sládek Karel</t>
  </si>
  <si>
    <t>Praská Vendulka</t>
  </si>
  <si>
    <t>Kořínková Marta</t>
  </si>
  <si>
    <t>Špalková Linda</t>
  </si>
  <si>
    <t>Veselá Lenka</t>
  </si>
  <si>
    <t>24:21</t>
  </si>
  <si>
    <t>Smolík Václav</t>
  </si>
  <si>
    <t>27:02</t>
  </si>
  <si>
    <t>25:11</t>
  </si>
  <si>
    <t>24:26</t>
  </si>
  <si>
    <t>24:48</t>
  </si>
  <si>
    <t>26:11</t>
  </si>
  <si>
    <t xml:space="preserve">Dončevová Hana </t>
  </si>
  <si>
    <t>30:38</t>
  </si>
  <si>
    <t>Kittlová Růžena</t>
  </si>
  <si>
    <t>26:45</t>
  </si>
  <si>
    <t>26:50</t>
  </si>
  <si>
    <t>34:50</t>
  </si>
  <si>
    <t>28:15</t>
  </si>
  <si>
    <t>Šulová Marie</t>
  </si>
  <si>
    <t>28:56</t>
  </si>
  <si>
    <t>Pátková Martina</t>
  </si>
  <si>
    <t>Polívková Marie</t>
  </si>
  <si>
    <t>Růžičková Daniela</t>
  </si>
  <si>
    <t>Kleinová Mária</t>
  </si>
  <si>
    <t>čas</t>
  </si>
  <si>
    <t>PVK</t>
  </si>
  <si>
    <t>pozn.</t>
  </si>
  <si>
    <t>Pr 1 km</t>
  </si>
  <si>
    <t xml:space="preserve">30. ročník BĚKODO -1. kolo  23.03.2016 – 404. start historie </t>
  </si>
  <si>
    <t>Fišer Martin</t>
  </si>
  <si>
    <t>Krýsl Ondřej Pavel</t>
  </si>
  <si>
    <t>Truhlář Jakub</t>
  </si>
  <si>
    <t>Erlebach Zdeněk</t>
  </si>
  <si>
    <t>Chrž Karel</t>
  </si>
  <si>
    <t>Benčurik Vlado</t>
  </si>
  <si>
    <t>LOSAN Teplice</t>
  </si>
  <si>
    <t>Frolík Tomáš</t>
  </si>
  <si>
    <t>Janák Michal</t>
  </si>
  <si>
    <t>Hruška Miloš</t>
  </si>
  <si>
    <t>Větruše UL</t>
  </si>
  <si>
    <t>28:40</t>
  </si>
  <si>
    <t>Holcr Milan</t>
  </si>
  <si>
    <t>28:34</t>
  </si>
  <si>
    <t>28:48</t>
  </si>
  <si>
    <t>28:54</t>
  </si>
  <si>
    <t>Heřmánková Bára</t>
  </si>
  <si>
    <t>Souchová Anna</t>
  </si>
  <si>
    <t>Bublová Petra</t>
  </si>
  <si>
    <t>32:28</t>
  </si>
  <si>
    <t>Režová Zuzana</t>
  </si>
  <si>
    <t>LOMAX Teplice</t>
  </si>
  <si>
    <t>27:12</t>
  </si>
  <si>
    <t>31:09</t>
  </si>
  <si>
    <t>31:15</t>
  </si>
  <si>
    <t>M1 muži 15 - 29 let</t>
  </si>
  <si>
    <t xml:space="preserve"> M4 muži 50 - 59 let</t>
  </si>
  <si>
    <t>kdy</t>
  </si>
  <si>
    <t>VK</t>
  </si>
  <si>
    <t xml:space="preserve">Kirsch Petr </t>
  </si>
  <si>
    <t>Matěcha Míra  st.</t>
  </si>
  <si>
    <t>Varchola Milan</t>
  </si>
  <si>
    <t>Štochl Jan</t>
  </si>
  <si>
    <t>Vaculka Petr</t>
  </si>
  <si>
    <r>
      <t xml:space="preserve">Vojtěchovský </t>
    </r>
    <r>
      <rPr>
        <sz val="8"/>
        <color indexed="8"/>
        <rFont val="Bookman Old Style"/>
        <family val="1"/>
        <charset val="238"/>
      </rPr>
      <t>Ladislav</t>
    </r>
  </si>
  <si>
    <t>Brotánek Jan</t>
  </si>
  <si>
    <t>Zouhar Filip</t>
  </si>
  <si>
    <t>Hotař Pavel</t>
  </si>
  <si>
    <t>Adamec Jan</t>
  </si>
  <si>
    <t>Ryč David</t>
  </si>
  <si>
    <t>Kalát Josef</t>
  </si>
  <si>
    <t xml:space="preserve">Kouba Stanislav </t>
  </si>
  <si>
    <t>Laibl Aleš</t>
  </si>
  <si>
    <t>Štika Jiří</t>
  </si>
  <si>
    <t>Hrdlička Stanislav</t>
  </si>
  <si>
    <t>Molcar Miroslav</t>
  </si>
  <si>
    <t>Puchmeltr Aleš</t>
  </si>
  <si>
    <t>Šatalík Stanislav</t>
  </si>
  <si>
    <t>Zlatohlávek Pavel</t>
  </si>
  <si>
    <t>Cingl Miroslav</t>
  </si>
  <si>
    <t>Rendl Zdeněk</t>
  </si>
  <si>
    <t>průměr TOP 25</t>
  </si>
  <si>
    <t>TOP 10</t>
  </si>
  <si>
    <t>M5  muži 60 a více let</t>
  </si>
  <si>
    <t>Ž1 ženy do 34 let</t>
  </si>
  <si>
    <t>Ž3 ženy 50 a více let</t>
  </si>
  <si>
    <t>Slavíková Eva</t>
  </si>
  <si>
    <t>Duspiva Miroslav</t>
  </si>
  <si>
    <t>Zelenák Dušan</t>
  </si>
  <si>
    <t>Schlosser Jarda</t>
  </si>
  <si>
    <t>Vápeníková  Jana</t>
  </si>
  <si>
    <t>Kittl Alois</t>
  </si>
  <si>
    <t>Škramlíková Jana</t>
  </si>
  <si>
    <t>Pekárek Olda</t>
  </si>
  <si>
    <t>Ryčová Pavla</t>
  </si>
  <si>
    <t>Zouharová Maryla</t>
  </si>
  <si>
    <t>35:57</t>
  </si>
  <si>
    <t>Žid Milan</t>
  </si>
  <si>
    <t>Vondráková Jana</t>
  </si>
  <si>
    <t>Pokorná Andrea</t>
  </si>
  <si>
    <r>
      <t xml:space="preserve">Kabátová Andrea </t>
    </r>
    <r>
      <rPr>
        <sz val="9"/>
        <color indexed="8"/>
        <rFont val="Bookman Old Style"/>
        <family val="1"/>
        <charset val="238"/>
      </rPr>
      <t xml:space="preserve"> </t>
    </r>
    <r>
      <rPr>
        <sz val="7"/>
        <color indexed="8"/>
        <rFont val="Bookman Old Style"/>
        <family val="1"/>
        <charset val="238"/>
      </rPr>
      <t>(1)</t>
    </r>
  </si>
  <si>
    <t>Benedikt Míra</t>
  </si>
  <si>
    <t>poznámky</t>
  </si>
  <si>
    <t xml:space="preserve">Hamouzová Michaela </t>
  </si>
  <si>
    <t>(1)</t>
  </si>
  <si>
    <t>v době výkonu jiné příjmení</t>
  </si>
  <si>
    <t>Ullrychová Klára</t>
  </si>
  <si>
    <r>
      <rPr>
        <b/>
        <sz val="7.5"/>
        <color indexed="8"/>
        <rFont val="Bookman Old Style"/>
        <family val="1"/>
        <charset val="238"/>
      </rPr>
      <t>VK</t>
    </r>
    <r>
      <rPr>
        <sz val="7.5"/>
        <color indexed="8"/>
        <rFont val="Bookman Old Style"/>
        <family val="1"/>
        <charset val="238"/>
      </rPr>
      <t xml:space="preserve"> - běžec přešel do vyšší kategorie</t>
    </r>
  </si>
  <si>
    <t xml:space="preserve">Půlkráb Jan </t>
  </si>
  <si>
    <t>Historická tabulka nejrychlejších časů 1990 - 2016</t>
  </si>
  <si>
    <t>?</t>
  </si>
  <si>
    <t>OR</t>
  </si>
  <si>
    <t>nováček</t>
  </si>
  <si>
    <t>Bučilová Michala</t>
  </si>
  <si>
    <t>USK PROVOD UL</t>
  </si>
  <si>
    <t>Most</t>
  </si>
  <si>
    <t>30:39</t>
  </si>
  <si>
    <t>29:05</t>
  </si>
  <si>
    <t>26:51</t>
  </si>
  <si>
    <t>27:35</t>
  </si>
  <si>
    <t>30:22</t>
  </si>
  <si>
    <t>30:57</t>
  </si>
  <si>
    <t>27:11</t>
  </si>
  <si>
    <t xml:space="preserve">30. ročník BĚKODO - 2. kolo  30.03.2016 – 405. start historie </t>
  </si>
  <si>
    <t>a</t>
  </si>
  <si>
    <t>7 vít H</t>
  </si>
  <si>
    <t>6 vít H</t>
  </si>
  <si>
    <t xml:space="preserve">30. ročník BĚKODO - 3. kolo  13.04.2016 – 406. start historie </t>
  </si>
  <si>
    <t>5 vít. H</t>
  </si>
  <si>
    <t>Veselý Petr</t>
  </si>
  <si>
    <t>Nohejl Bohumil</t>
  </si>
  <si>
    <t>FC Háj</t>
  </si>
  <si>
    <t>Záhora Filip</t>
  </si>
  <si>
    <t>Havel Michal</t>
  </si>
  <si>
    <t>TJ LOKO LB</t>
  </si>
  <si>
    <t>24 vít. H</t>
  </si>
  <si>
    <t>Freiberg Jaroslav</t>
  </si>
  <si>
    <t>Koubek Michal</t>
  </si>
  <si>
    <t>Dubí</t>
  </si>
  <si>
    <t>Basbas Janis</t>
  </si>
  <si>
    <t>Griza Marián</t>
  </si>
  <si>
    <t>Moravec David</t>
  </si>
  <si>
    <t>Wagner Milan</t>
  </si>
  <si>
    <t>TJ Hvězda Trnovany</t>
  </si>
  <si>
    <t>Kabátová Andrea</t>
  </si>
  <si>
    <t>Malé-R</t>
  </si>
  <si>
    <t>24:38</t>
  </si>
  <si>
    <t>Procházka Ondřej</t>
  </si>
  <si>
    <t>24:45</t>
  </si>
  <si>
    <t>24:59</t>
  </si>
  <si>
    <t>25:15</t>
  </si>
  <si>
    <t>25:36</t>
  </si>
  <si>
    <t>26:31</t>
  </si>
  <si>
    <t>26:46</t>
  </si>
  <si>
    <t>26:56</t>
  </si>
  <si>
    <t>27:07</t>
  </si>
  <si>
    <t>27:19</t>
  </si>
  <si>
    <t>27:48</t>
  </si>
  <si>
    <t>28:14</t>
  </si>
  <si>
    <t>28:37</t>
  </si>
  <si>
    <t>29:59</t>
  </si>
  <si>
    <t xml:space="preserve">30. ročník BĚKODO - 4. kolo  20.04.2016 – 407. start historie </t>
  </si>
  <si>
    <t>Veselý Tomáš</t>
  </si>
  <si>
    <t>FC Vchýnice</t>
  </si>
  <si>
    <t>Novakovský Jan</t>
  </si>
  <si>
    <t>Plešmíd Jiří</t>
  </si>
  <si>
    <t>TJ Hrob</t>
  </si>
  <si>
    <t>Marvanová Martina</t>
  </si>
  <si>
    <t>VitaSport.cz</t>
  </si>
  <si>
    <t>Havlová Zlata</t>
  </si>
  <si>
    <t>24:12</t>
  </si>
  <si>
    <t>24:43</t>
  </si>
  <si>
    <t>24:50</t>
  </si>
  <si>
    <t>25:31</t>
  </si>
  <si>
    <t>26:08</t>
  </si>
  <si>
    <t>26:20</t>
  </si>
  <si>
    <t>26:40</t>
  </si>
  <si>
    <t>26:58</t>
  </si>
  <si>
    <t>27:09</t>
  </si>
  <si>
    <t>27:28</t>
  </si>
  <si>
    <t>28:12</t>
  </si>
  <si>
    <t>při min 4 startech 2016</t>
  </si>
  <si>
    <t>při startech min ve 3 ročnících</t>
  </si>
  <si>
    <t>N3</t>
  </si>
  <si>
    <t>N4</t>
  </si>
  <si>
    <t>N5</t>
  </si>
  <si>
    <t>31:00</t>
  </si>
  <si>
    <t>24:16</t>
  </si>
  <si>
    <t>26:43</t>
  </si>
  <si>
    <t>26:33</t>
  </si>
  <si>
    <t>99:99</t>
  </si>
  <si>
    <t>32:55</t>
  </si>
  <si>
    <t>25:09</t>
  </si>
  <si>
    <t>27:23</t>
  </si>
  <si>
    <t>30. ročník   2016</t>
  </si>
  <si>
    <t xml:space="preserve">30. ročník BĚKODO - 5. kolo  04.05.2016 – 408. start historie </t>
  </si>
  <si>
    <t>1 vít.</t>
  </si>
  <si>
    <t>St +3 min</t>
  </si>
  <si>
    <t>nedokončil</t>
  </si>
  <si>
    <t>po 5. kole 2016</t>
  </si>
  <si>
    <t xml:space="preserve">30. ročník BĚKODO - 6. kolo  11.05.2016 – 409. start historie </t>
  </si>
  <si>
    <t>7 vít. H</t>
  </si>
  <si>
    <t>20:37</t>
  </si>
  <si>
    <t>Burdová Adéla</t>
  </si>
  <si>
    <t>Jiskra Nový Bor</t>
  </si>
  <si>
    <t>21:04</t>
  </si>
  <si>
    <t>21:13</t>
  </si>
  <si>
    <t>Juhás Ladislav</t>
  </si>
  <si>
    <t>22:33</t>
  </si>
  <si>
    <t>Holata Jiří</t>
  </si>
  <si>
    <t>24:29</t>
  </si>
  <si>
    <t>24:37</t>
  </si>
  <si>
    <t>Vacek Pavel</t>
  </si>
  <si>
    <t>25:39</t>
  </si>
  <si>
    <t>26:09</t>
  </si>
  <si>
    <t>Hulha Lukáš</t>
  </si>
  <si>
    <t>LOKo Teplice - OB</t>
  </si>
  <si>
    <t>26:16</t>
  </si>
  <si>
    <t>26:21</t>
  </si>
  <si>
    <t>26:25</t>
  </si>
  <si>
    <t>26:38</t>
  </si>
  <si>
    <t>Kreml Bohumil</t>
  </si>
  <si>
    <t>27:22</t>
  </si>
  <si>
    <t>Hulha karel</t>
  </si>
  <si>
    <t>28:13</t>
  </si>
  <si>
    <t>33:40</t>
  </si>
  <si>
    <t>33:41</t>
  </si>
  <si>
    <t>nedok.</t>
  </si>
  <si>
    <t>N6</t>
  </si>
  <si>
    <t xml:space="preserve">30. ročník BĚKODO - 7. kolo  25.05.2016 – 410. start historie </t>
  </si>
  <si>
    <t>3 vít. H</t>
  </si>
  <si>
    <t>LOKO Teplice LB</t>
  </si>
  <si>
    <t>19:09</t>
  </si>
  <si>
    <t>19:24</t>
  </si>
  <si>
    <t>19:29</t>
  </si>
  <si>
    <t>Kruschina Jan</t>
  </si>
  <si>
    <t>LOKO Teplice - OB</t>
  </si>
  <si>
    <t>20:09</t>
  </si>
  <si>
    <t>20:51</t>
  </si>
  <si>
    <t>Žejdlík Michal</t>
  </si>
  <si>
    <t>21:44</t>
  </si>
  <si>
    <t>21:55</t>
  </si>
  <si>
    <t>22:54</t>
  </si>
  <si>
    <t>Matějková Martina</t>
  </si>
  <si>
    <t>Juren Lukáš</t>
  </si>
  <si>
    <t>24:00</t>
  </si>
  <si>
    <t>24:01</t>
  </si>
  <si>
    <t>24:07</t>
  </si>
  <si>
    <t>Žejdlíková Karolína</t>
  </si>
  <si>
    <t>24:14</t>
  </si>
  <si>
    <t>Nétková Barbora</t>
  </si>
  <si>
    <t>LOKO Tce LB</t>
  </si>
  <si>
    <t>24:40</t>
  </si>
  <si>
    <t>24:57</t>
  </si>
  <si>
    <t>25:01</t>
  </si>
  <si>
    <t>25:57</t>
  </si>
  <si>
    <t>26:03</t>
  </si>
  <si>
    <t>26:14</t>
  </si>
  <si>
    <t>26:35</t>
  </si>
  <si>
    <t>26:36</t>
  </si>
  <si>
    <t>Hulha Karel</t>
  </si>
  <si>
    <t>27:06</t>
  </si>
  <si>
    <t>27:24</t>
  </si>
  <si>
    <t>Šimková Lenka</t>
  </si>
  <si>
    <t>Standík TEAM</t>
  </si>
  <si>
    <t>27:39</t>
  </si>
  <si>
    <t>27:57</t>
  </si>
  <si>
    <t>28:31</t>
  </si>
  <si>
    <t>Syryčanská Stanislava</t>
  </si>
  <si>
    <t>29:41</t>
  </si>
  <si>
    <t>ned.</t>
  </si>
  <si>
    <t>zraněn</t>
  </si>
  <si>
    <t>24:15</t>
  </si>
  <si>
    <t>N7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</si>
</sst>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"/>
    <numFmt numFmtId="165" formatCode="h:mm;@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  <charset val="238"/>
    </font>
    <font>
      <sz val="9"/>
      <name val="Book Antiqua"/>
      <family val="1"/>
      <charset val="238"/>
    </font>
    <font>
      <i/>
      <sz val="7"/>
      <name val="Book Antiqua"/>
      <family val="1"/>
      <charset val="238"/>
    </font>
    <font>
      <sz val="10"/>
      <name val="Arial CE"/>
      <family val="2"/>
      <charset val="238"/>
    </font>
    <font>
      <b/>
      <sz val="10"/>
      <color indexed="8"/>
      <name val="Palatino Linotype"/>
      <family val="1"/>
      <charset val="238"/>
    </font>
    <font>
      <b/>
      <sz val="8"/>
      <color indexed="8"/>
      <name val="Palatino Linotype"/>
      <family val="1"/>
      <charset val="238"/>
    </font>
    <font>
      <sz val="7"/>
      <color indexed="8"/>
      <name val="Palatino Linotype"/>
      <family val="1"/>
      <charset val="238"/>
    </font>
    <font>
      <sz val="8"/>
      <color indexed="8"/>
      <name val="Palatino Linotype"/>
      <family val="1"/>
      <charset val="238"/>
    </font>
    <font>
      <b/>
      <sz val="7.5"/>
      <color indexed="8"/>
      <name val="Palatino Linotype"/>
      <family val="1"/>
      <charset val="238"/>
    </font>
    <font>
      <b/>
      <sz val="9"/>
      <color indexed="8"/>
      <name val="Palatino Linotype"/>
      <family val="1"/>
      <charset val="238"/>
    </font>
    <font>
      <b/>
      <sz val="7.5"/>
      <name val="Palatino Linotype"/>
      <family val="1"/>
      <charset val="238"/>
    </font>
    <font>
      <sz val="7"/>
      <name val="Palatino Linotype"/>
      <family val="1"/>
      <charset val="238"/>
    </font>
    <font>
      <sz val="7.5"/>
      <name val="Palatino Linotype"/>
      <family val="1"/>
      <charset val="238"/>
    </font>
    <font>
      <sz val="7.5"/>
      <color indexed="8"/>
      <name val="Palatino Linotype"/>
      <family val="1"/>
      <charset val="238"/>
    </font>
    <font>
      <sz val="8"/>
      <name val="Palatino Linotype"/>
      <family val="1"/>
      <charset val="238"/>
    </font>
    <font>
      <b/>
      <sz val="9"/>
      <name val="Palatino Linotype"/>
      <family val="1"/>
      <charset val="238"/>
    </font>
    <font>
      <b/>
      <sz val="10"/>
      <name val="Palatino Linotype"/>
      <family val="1"/>
      <charset val="238"/>
    </font>
    <font>
      <sz val="9"/>
      <name val="Palatino Linotype"/>
      <family val="1"/>
      <charset val="238"/>
    </font>
    <font>
      <sz val="8"/>
      <color rgb="FF000000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7"/>
      <name val="Palatino Linotype"/>
      <family val="1"/>
      <charset val="238"/>
    </font>
    <font>
      <sz val="9"/>
      <color indexed="8"/>
      <name val="Palatino Linotype"/>
      <family val="1"/>
      <charset val="238"/>
    </font>
    <font>
      <b/>
      <sz val="8"/>
      <name val="Palatino Linotype"/>
      <family val="1"/>
      <charset val="238"/>
    </font>
    <font>
      <u/>
      <sz val="8"/>
      <color indexed="8"/>
      <name val="Palatino Linotype"/>
      <family val="1"/>
      <charset val="238"/>
    </font>
    <font>
      <sz val="6"/>
      <name val="Palatino Linotype"/>
      <family val="1"/>
      <charset val="238"/>
    </font>
    <font>
      <u/>
      <sz val="8"/>
      <name val="Palatino Linotype"/>
      <family val="1"/>
      <charset val="238"/>
    </font>
    <font>
      <i/>
      <sz val="8"/>
      <name val="Palatino Linotype"/>
      <family val="1"/>
      <charset val="238"/>
    </font>
    <font>
      <b/>
      <sz val="16"/>
      <color indexed="8"/>
      <name val="Palatino Linotype"/>
      <family val="1"/>
      <charset val="238"/>
    </font>
    <font>
      <i/>
      <sz val="8"/>
      <color indexed="8"/>
      <name val="Palatino Linotype"/>
      <family val="1"/>
      <charset val="238"/>
    </font>
    <font>
      <sz val="8"/>
      <color theme="1"/>
      <name val="Palatino Linotype"/>
      <family val="1"/>
      <charset val="238"/>
    </font>
    <font>
      <i/>
      <u/>
      <sz val="8"/>
      <color indexed="8"/>
      <name val="Palatino Linotype"/>
      <family val="1"/>
      <charset val="238"/>
    </font>
    <font>
      <b/>
      <sz val="11"/>
      <color indexed="8"/>
      <name val="Bookman Old Style"/>
      <family val="1"/>
      <charset val="238"/>
    </font>
    <font>
      <b/>
      <sz val="9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sz val="7"/>
      <color indexed="8"/>
      <name val="Bookman Old Style"/>
      <family val="1"/>
      <charset val="238"/>
    </font>
    <font>
      <b/>
      <sz val="7"/>
      <color indexed="8"/>
      <name val="Bookman Old Style"/>
      <family val="1"/>
      <charset val="238"/>
    </font>
    <font>
      <sz val="7.5"/>
      <color indexed="8"/>
      <name val="Bookman Old Style"/>
      <family val="1"/>
      <charset val="238"/>
    </font>
    <font>
      <b/>
      <sz val="8"/>
      <color indexed="8"/>
      <name val="Bookman Old Style"/>
      <family val="1"/>
      <charset val="238"/>
    </font>
    <font>
      <sz val="7.5"/>
      <name val="Bookman Old Style"/>
      <family val="1"/>
      <charset val="238"/>
    </font>
    <font>
      <sz val="9"/>
      <name val="Bookman Old Style"/>
      <family val="1"/>
      <charset val="238"/>
    </font>
    <font>
      <b/>
      <sz val="8"/>
      <name val="Bookman Old Style"/>
      <family val="1"/>
      <charset val="238"/>
    </font>
    <font>
      <sz val="8"/>
      <color indexed="8"/>
      <name val="Bookman Old Style"/>
      <family val="1"/>
      <charset val="238"/>
    </font>
    <font>
      <sz val="9"/>
      <color theme="1"/>
      <name val="Bookman Old Style"/>
      <family val="1"/>
      <charset val="238"/>
    </font>
    <font>
      <sz val="7.5"/>
      <color theme="1"/>
      <name val="Bookman Old Style"/>
      <family val="1"/>
      <charset val="238"/>
    </font>
    <font>
      <b/>
      <sz val="8"/>
      <color theme="1"/>
      <name val="Bookman Old Style"/>
      <family val="1"/>
      <charset val="238"/>
    </font>
    <font>
      <sz val="7"/>
      <color theme="1"/>
      <name val="Bookman Old Style"/>
      <family val="1"/>
      <charset val="238"/>
    </font>
    <font>
      <b/>
      <sz val="7.5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sz val="14"/>
      <color indexed="8"/>
      <name val="Palatino Linotype"/>
      <family val="1"/>
      <charset val="238"/>
    </font>
    <font>
      <sz val="9.5"/>
      <name val="Palatino Linotype"/>
      <family val="1"/>
      <charset val="238"/>
    </font>
    <font>
      <sz val="9"/>
      <color rgb="FF000000"/>
      <name val="Palatino Linotype"/>
      <family val="1"/>
      <charset val="238"/>
    </font>
    <font>
      <sz val="9"/>
      <color theme="1"/>
      <name val="Calibri"/>
      <family val="2"/>
      <charset val="238"/>
      <scheme val="minor"/>
    </font>
    <font>
      <i/>
      <sz val="9"/>
      <color indexed="8"/>
      <name val="Palatino Linotype"/>
      <family val="1"/>
      <charset val="238"/>
    </font>
    <font>
      <b/>
      <sz val="9"/>
      <color theme="1"/>
      <name val="Palatino Linotype"/>
      <family val="1"/>
      <charset val="238"/>
    </font>
    <font>
      <sz val="9"/>
      <color theme="1"/>
      <name val="Palatino Linotype"/>
      <family val="1"/>
      <charset val="238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u/>
      <sz val="8"/>
      <color indexed="8"/>
      <name val="Palatino Linotype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Palatino Linotype"/>
      <family val="1"/>
      <charset val="238"/>
    </font>
    <font>
      <sz val="8.5"/>
      <color indexed="8"/>
      <name val="Palatino Linotype"/>
      <family val="1"/>
      <charset val="238"/>
    </font>
    <font>
      <sz val="8.5"/>
      <name val="Palatino Linotype"/>
      <family val="1"/>
      <charset val="238"/>
    </font>
    <font>
      <sz val="8.5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gradientFill degree="45">
        <stop position="0">
          <color theme="0"/>
        </stop>
        <stop position="1">
          <color theme="4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4.9989318521683403E-2"/>
        <bgColor indexed="29"/>
      </patternFill>
    </fill>
    <fill>
      <patternFill patternType="solid">
        <fgColor theme="8" tint="0.79998168889431442"/>
        <bgColor indexed="22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4" tint="0.59999389629810485"/>
        <bgColor indexed="29"/>
      </patternFill>
    </fill>
    <fill>
      <patternFill patternType="solid">
        <fgColor theme="6" tint="0.59999389629810485"/>
        <bgColor indexed="22"/>
      </patternFill>
    </fill>
    <fill>
      <patternFill patternType="solid">
        <fgColor rgb="FFFFC000"/>
        <bgColor indexed="4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type="path" top="1" bottom="1">
        <stop position="0">
          <color theme="0"/>
        </stop>
        <stop position="1">
          <color theme="5" tint="0.40000610370189521"/>
        </stop>
      </gradientFill>
    </fill>
    <fill>
      <gradientFill degree="45">
        <stop position="0">
          <color theme="0"/>
        </stop>
        <stop position="1">
          <color rgb="FFFF0000"/>
        </stop>
      </gradientFill>
    </fill>
    <fill>
      <gradientFill type="path">
        <stop position="0">
          <color theme="0"/>
        </stop>
        <stop position="1">
          <color theme="4"/>
        </stop>
      </gradientFill>
    </fill>
    <fill>
      <gradientFill degree="45">
        <stop position="0">
          <color theme="0"/>
        </stop>
        <stop position="0.5">
          <color rgb="FF92D050"/>
        </stop>
        <stop position="1">
          <color theme="0"/>
        </stop>
      </gradient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auto="1"/>
      </patternFill>
    </fill>
  </fills>
  <borders count="27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236">
    <xf numFmtId="0" fontId="0" fillId="0" borderId="0" xfId="0"/>
    <xf numFmtId="0" fontId="1" fillId="0" borderId="0" xfId="0" applyFont="1"/>
    <xf numFmtId="0" fontId="2" fillId="0" borderId="1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164" fontId="15" fillId="0" borderId="13" xfId="0" applyNumberFormat="1" applyFont="1" applyFill="1" applyBorder="1" applyAlignment="1">
      <alignment horizontal="left" vertical="center"/>
    </xf>
    <xf numFmtId="1" fontId="13" fillId="0" borderId="14" xfId="0" applyNumberFormat="1" applyFont="1" applyFill="1" applyBorder="1" applyAlignment="1">
      <alignment horizontal="center" vertical="center"/>
    </xf>
    <xf numFmtId="164" fontId="16" fillId="0" borderId="16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164" fontId="15" fillId="0" borderId="1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20" fontId="8" fillId="0" borderId="12" xfId="0" applyNumberFormat="1" applyFont="1" applyFill="1" applyBorder="1" applyAlignment="1">
      <alignment horizontal="center"/>
    </xf>
    <xf numFmtId="164" fontId="8" fillId="0" borderId="20" xfId="0" applyNumberFormat="1" applyFont="1" applyFill="1" applyBorder="1" applyAlignment="1">
      <alignment horizontal="center"/>
    </xf>
    <xf numFmtId="0" fontId="13" fillId="0" borderId="12" xfId="1" applyFont="1" applyFill="1" applyBorder="1" applyAlignment="1">
      <alignment horizontal="center" vertical="center"/>
    </xf>
    <xf numFmtId="0" fontId="19" fillId="0" borderId="13" xfId="0" applyFont="1" applyFill="1" applyBorder="1"/>
    <xf numFmtId="0" fontId="8" fillId="0" borderId="12" xfId="0" applyFont="1" applyFill="1" applyBorder="1" applyAlignment="1">
      <alignment horizontal="center"/>
    </xf>
    <xf numFmtId="49" fontId="8" fillId="0" borderId="12" xfId="0" applyNumberFormat="1" applyFont="1" applyFill="1" applyBorder="1" applyAlignment="1">
      <alignment horizontal="center"/>
    </xf>
    <xf numFmtId="49" fontId="8" fillId="0" borderId="20" xfId="0" applyNumberFormat="1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 vertical="center"/>
    </xf>
    <xf numFmtId="1" fontId="17" fillId="11" borderId="17" xfId="0" applyNumberFormat="1" applyFont="1" applyFill="1" applyBorder="1" applyAlignment="1" applyProtection="1">
      <alignment horizontal="center" vertical="center"/>
      <protection hidden="1"/>
    </xf>
    <xf numFmtId="1" fontId="21" fillId="0" borderId="12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1" fontId="11" fillId="0" borderId="14" xfId="0" applyNumberFormat="1" applyFont="1" applyFill="1" applyBorder="1" applyAlignment="1">
      <alignment horizontal="center" vertical="center"/>
    </xf>
    <xf numFmtId="49" fontId="16" fillId="0" borderId="16" xfId="0" applyNumberFormat="1" applyFont="1" applyFill="1" applyBorder="1" applyAlignment="1">
      <alignment horizontal="center" vertical="center"/>
    </xf>
    <xf numFmtId="0" fontId="15" fillId="13" borderId="19" xfId="0" applyFont="1" applyFill="1" applyBorder="1" applyAlignment="1">
      <alignment horizontal="center" vertical="center"/>
    </xf>
    <xf numFmtId="0" fontId="15" fillId="13" borderId="12" xfId="0" applyFont="1" applyFill="1" applyBorder="1" applyAlignment="1">
      <alignment horizontal="center" vertical="center"/>
    </xf>
    <xf numFmtId="0" fontId="15" fillId="13" borderId="20" xfId="0" applyFont="1" applyFill="1" applyBorder="1" applyAlignment="1">
      <alignment horizontal="center" vertical="center"/>
    </xf>
    <xf numFmtId="164" fontId="15" fillId="10" borderId="11" xfId="0" applyNumberFormat="1" applyFont="1" applyFill="1" applyBorder="1" applyAlignment="1">
      <alignment horizontal="center"/>
    </xf>
    <xf numFmtId="0" fontId="8" fillId="10" borderId="12" xfId="0" applyFont="1" applyFill="1" applyBorder="1" applyAlignment="1">
      <alignment horizontal="center"/>
    </xf>
    <xf numFmtId="49" fontId="15" fillId="10" borderId="12" xfId="0" applyNumberFormat="1" applyFont="1" applyFill="1" applyBorder="1" applyAlignment="1">
      <alignment horizontal="center"/>
    </xf>
    <xf numFmtId="0" fontId="8" fillId="10" borderId="20" xfId="0" applyFont="1" applyFill="1" applyBorder="1" applyAlignment="1">
      <alignment horizontal="center"/>
    </xf>
    <xf numFmtId="0" fontId="12" fillId="0" borderId="30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164" fontId="15" fillId="0" borderId="21" xfId="0" applyNumberFormat="1" applyFont="1" applyFill="1" applyBorder="1" applyAlignment="1">
      <alignment horizontal="left" vertical="center"/>
    </xf>
    <xf numFmtId="164" fontId="15" fillId="0" borderId="29" xfId="0" applyNumberFormat="1" applyFont="1" applyFill="1" applyBorder="1" applyAlignment="1">
      <alignment horizontal="center"/>
    </xf>
    <xf numFmtId="164" fontId="8" fillId="0" borderId="30" xfId="0" applyNumberFormat="1" applyFont="1" applyFill="1" applyBorder="1" applyAlignment="1">
      <alignment horizontal="center"/>
    </xf>
    <xf numFmtId="20" fontId="8" fillId="0" borderId="30" xfId="0" applyNumberFormat="1" applyFont="1" applyFill="1" applyBorder="1" applyAlignment="1">
      <alignment horizontal="center"/>
    </xf>
    <xf numFmtId="164" fontId="8" fillId="0" borderId="37" xfId="0" applyNumberFormat="1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 vertical="center"/>
    </xf>
    <xf numFmtId="164" fontId="15" fillId="0" borderId="12" xfId="0" applyNumberFormat="1" applyFont="1" applyFill="1" applyBorder="1" applyAlignment="1">
      <alignment horizontal="center"/>
    </xf>
    <xf numFmtId="20" fontId="8" fillId="0" borderId="20" xfId="0" applyNumberFormat="1" applyFont="1" applyFill="1" applyBorder="1" applyAlignment="1">
      <alignment horizontal="center"/>
    </xf>
    <xf numFmtId="164" fontId="15" fillId="0" borderId="21" xfId="1" applyNumberFormat="1" applyFont="1" applyFill="1" applyBorder="1" applyAlignment="1">
      <alignment horizontal="left" vertical="center"/>
    </xf>
    <xf numFmtId="49" fontId="15" fillId="0" borderId="11" xfId="0" applyNumberFormat="1" applyFont="1" applyFill="1" applyBorder="1" applyAlignment="1">
      <alignment horizontal="center"/>
    </xf>
    <xf numFmtId="20" fontId="8" fillId="0" borderId="11" xfId="0" applyNumberFormat="1" applyFont="1" applyFill="1" applyBorder="1" applyAlignment="1">
      <alignment horizontal="center"/>
    </xf>
    <xf numFmtId="164" fontId="8" fillId="0" borderId="19" xfId="0" applyNumberFormat="1" applyFont="1" applyFill="1" applyBorder="1" applyAlignment="1">
      <alignment horizontal="center"/>
    </xf>
    <xf numFmtId="164" fontId="15" fillId="0" borderId="13" xfId="1" applyNumberFormat="1" applyFont="1" applyFill="1" applyBorder="1" applyAlignment="1">
      <alignment horizontal="left" vertical="center"/>
    </xf>
    <xf numFmtId="164" fontId="15" fillId="0" borderId="19" xfId="0" applyNumberFormat="1" applyFont="1" applyFill="1" applyBorder="1" applyAlignment="1">
      <alignment horizontal="center"/>
    </xf>
    <xf numFmtId="49" fontId="15" fillId="0" borderId="12" xfId="0" applyNumberFormat="1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1" fontId="21" fillId="0" borderId="39" xfId="0" applyNumberFormat="1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1" fontId="11" fillId="0" borderId="22" xfId="0" applyNumberFormat="1" applyFont="1" applyFill="1" applyBorder="1" applyAlignment="1">
      <alignment horizontal="center" vertical="center"/>
    </xf>
    <xf numFmtId="1" fontId="23" fillId="0" borderId="22" xfId="0" applyNumberFormat="1" applyFont="1" applyFill="1" applyBorder="1" applyAlignment="1">
      <alignment horizontal="center" vertical="center"/>
    </xf>
    <xf numFmtId="49" fontId="16" fillId="0" borderId="41" xfId="0" applyNumberFormat="1" applyFont="1" applyFill="1" applyBorder="1" applyAlignment="1">
      <alignment horizontal="center" vertical="center"/>
    </xf>
    <xf numFmtId="0" fontId="15" fillId="13" borderId="44" xfId="0" applyFont="1" applyFill="1" applyBorder="1" applyAlignment="1">
      <alignment horizontal="center" vertical="center"/>
    </xf>
    <xf numFmtId="0" fontId="15" fillId="13" borderId="45" xfId="0" applyFont="1" applyFill="1" applyBorder="1" applyAlignment="1">
      <alignment horizontal="center" vertical="center"/>
    </xf>
    <xf numFmtId="164" fontId="15" fillId="10" borderId="38" xfId="0" applyNumberFormat="1" applyFont="1" applyFill="1" applyBorder="1" applyAlignment="1">
      <alignment horizontal="center"/>
    </xf>
    <xf numFmtId="0" fontId="8" fillId="10" borderId="39" xfId="0" applyFont="1" applyFill="1" applyBorder="1" applyAlignment="1">
      <alignment horizontal="center"/>
    </xf>
    <xf numFmtId="49" fontId="15" fillId="10" borderId="39" xfId="0" applyNumberFormat="1" applyFont="1" applyFill="1" applyBorder="1" applyAlignment="1">
      <alignment horizontal="center"/>
    </xf>
    <xf numFmtId="0" fontId="8" fillId="0" borderId="39" xfId="0" applyFont="1" applyFill="1" applyBorder="1" applyAlignment="1">
      <alignment horizontal="center"/>
    </xf>
    <xf numFmtId="0" fontId="8" fillId="10" borderId="46" xfId="0" applyFont="1" applyFill="1" applyBorder="1" applyAlignment="1">
      <alignment horizontal="center"/>
    </xf>
    <xf numFmtId="0" fontId="14" fillId="0" borderId="30" xfId="0" applyFont="1" applyFill="1" applyBorder="1" applyAlignment="1">
      <alignment horizontal="center" vertical="center"/>
    </xf>
    <xf numFmtId="164" fontId="15" fillId="0" borderId="30" xfId="0" applyNumberFormat="1" applyFont="1" applyFill="1" applyBorder="1" applyAlignment="1">
      <alignment horizontal="center"/>
    </xf>
    <xf numFmtId="0" fontId="15" fillId="0" borderId="21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center"/>
    </xf>
    <xf numFmtId="0" fontId="11" fillId="0" borderId="3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/>
    </xf>
    <xf numFmtId="0" fontId="24" fillId="0" borderId="19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20" fontId="8" fillId="0" borderId="19" xfId="0" applyNumberFormat="1" applyFont="1" applyFill="1" applyBorder="1" applyAlignment="1">
      <alignment horizontal="center"/>
    </xf>
    <xf numFmtId="1" fontId="11" fillId="0" borderId="31" xfId="0" applyNumberFormat="1" applyFont="1" applyFill="1" applyBorder="1" applyAlignment="1">
      <alignment horizontal="center" vertical="center"/>
    </xf>
    <xf numFmtId="1" fontId="23" fillId="0" borderId="31" xfId="0" applyNumberFormat="1" applyFont="1" applyFill="1" applyBorder="1" applyAlignment="1">
      <alignment horizontal="center" vertical="center"/>
    </xf>
    <xf numFmtId="49" fontId="16" fillId="0" borderId="32" xfId="0" applyNumberFormat="1" applyFont="1" applyFill="1" applyBorder="1" applyAlignment="1">
      <alignment horizontal="center" vertical="center"/>
    </xf>
    <xf numFmtId="0" fontId="15" fillId="13" borderId="36" xfId="0" applyFont="1" applyFill="1" applyBorder="1" applyAlignment="1">
      <alignment horizontal="center" vertical="center"/>
    </xf>
    <xf numFmtId="164" fontId="24" fillId="0" borderId="12" xfId="0" applyNumberFormat="1" applyFont="1" applyFill="1" applyBorder="1" applyAlignment="1">
      <alignment horizontal="center"/>
    </xf>
    <xf numFmtId="49" fontId="8" fillId="0" borderId="19" xfId="0" applyNumberFormat="1" applyFont="1" applyFill="1" applyBorder="1" applyAlignment="1">
      <alignment horizontal="center"/>
    </xf>
    <xf numFmtId="1" fontId="23" fillId="0" borderId="14" xfId="0" applyNumberFormat="1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/>
    </xf>
    <xf numFmtId="164" fontId="8" fillId="0" borderId="27" xfId="0" applyNumberFormat="1" applyFont="1" applyFill="1" applyBorder="1" applyAlignment="1">
      <alignment horizontal="center"/>
    </xf>
    <xf numFmtId="20" fontId="8" fillId="0" borderId="24" xfId="0" applyNumberFormat="1" applyFont="1" applyFill="1" applyBorder="1" applyAlignment="1">
      <alignment horizontal="center"/>
    </xf>
    <xf numFmtId="49" fontId="8" fillId="0" borderId="24" xfId="0" applyNumberFormat="1" applyFont="1" applyFill="1" applyBorder="1" applyAlignment="1">
      <alignment horizontal="center"/>
    </xf>
    <xf numFmtId="49" fontId="15" fillId="0" borderId="20" xfId="0" applyNumberFormat="1" applyFont="1" applyFill="1" applyBorder="1" applyAlignment="1">
      <alignment horizontal="center"/>
    </xf>
    <xf numFmtId="1" fontId="17" fillId="11" borderId="26" xfId="0" applyNumberFormat="1" applyFont="1" applyFill="1" applyBorder="1" applyAlignment="1" applyProtection="1">
      <alignment horizontal="center" vertical="center"/>
      <protection hidden="1"/>
    </xf>
    <xf numFmtId="49" fontId="8" fillId="0" borderId="11" xfId="0" applyNumberFormat="1" applyFont="1" applyFill="1" applyBorder="1" applyAlignment="1">
      <alignment horizontal="center"/>
    </xf>
    <xf numFmtId="1" fontId="11" fillId="0" borderId="52" xfId="0" applyNumberFormat="1" applyFont="1" applyFill="1" applyBorder="1" applyAlignment="1">
      <alignment horizontal="center" vertical="center"/>
    </xf>
    <xf numFmtId="1" fontId="23" fillId="0" borderId="52" xfId="0" applyNumberFormat="1" applyFont="1" applyFill="1" applyBorder="1" applyAlignment="1">
      <alignment horizontal="center" vertical="center"/>
    </xf>
    <xf numFmtId="49" fontId="16" fillId="0" borderId="53" xfId="0" applyNumberFormat="1" applyFont="1" applyFill="1" applyBorder="1" applyAlignment="1">
      <alignment horizontal="center" vertical="center"/>
    </xf>
    <xf numFmtId="0" fontId="15" fillId="13" borderId="39" xfId="0" applyFont="1" applyFill="1" applyBorder="1" applyAlignment="1">
      <alignment horizontal="center" vertical="center"/>
    </xf>
    <xf numFmtId="0" fontId="15" fillId="13" borderId="46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165" fontId="8" fillId="0" borderId="30" xfId="0" applyNumberFormat="1" applyFont="1" applyFill="1" applyBorder="1" applyAlignment="1">
      <alignment horizontal="center"/>
    </xf>
    <xf numFmtId="165" fontId="8" fillId="0" borderId="54" xfId="0" applyNumberFormat="1" applyFont="1" applyFill="1" applyBorder="1" applyAlignment="1">
      <alignment horizontal="center"/>
    </xf>
    <xf numFmtId="165" fontId="8" fillId="0" borderId="12" xfId="0" applyNumberFormat="1" applyFont="1" applyFill="1" applyBorder="1" applyAlignment="1">
      <alignment horizontal="center"/>
    </xf>
    <xf numFmtId="165" fontId="8" fillId="0" borderId="11" xfId="0" applyNumberFormat="1" applyFont="1" applyFill="1" applyBorder="1" applyAlignment="1">
      <alignment horizontal="center"/>
    </xf>
    <xf numFmtId="165" fontId="8" fillId="0" borderId="36" xfId="0" applyNumberFormat="1" applyFont="1" applyFill="1" applyBorder="1" applyAlignment="1">
      <alignment horizontal="center"/>
    </xf>
    <xf numFmtId="165" fontId="15" fillId="0" borderId="11" xfId="0" applyNumberFormat="1" applyFont="1" applyFill="1" applyBorder="1" applyAlignment="1">
      <alignment horizontal="center"/>
    </xf>
    <xf numFmtId="165" fontId="8" fillId="0" borderId="19" xfId="0" applyNumberFormat="1" applyFont="1" applyFill="1" applyBorder="1" applyAlignment="1">
      <alignment horizontal="center"/>
    </xf>
    <xf numFmtId="165" fontId="8" fillId="0" borderId="20" xfId="0" applyNumberFormat="1" applyFont="1" applyFill="1" applyBorder="1" applyAlignment="1">
      <alignment horizontal="center"/>
    </xf>
    <xf numFmtId="49" fontId="8" fillId="0" borderId="36" xfId="0" applyNumberFormat="1" applyFont="1" applyFill="1" applyBorder="1" applyAlignment="1">
      <alignment horizontal="center"/>
    </xf>
    <xf numFmtId="0" fontId="8" fillId="10" borderId="45" xfId="0" applyFont="1" applyFill="1" applyBorder="1" applyAlignment="1">
      <alignment horizontal="center"/>
    </xf>
    <xf numFmtId="0" fontId="13" fillId="0" borderId="55" xfId="0" applyFont="1" applyFill="1" applyBorder="1" applyAlignment="1">
      <alignment horizontal="center" vertical="center"/>
    </xf>
    <xf numFmtId="164" fontId="15" fillId="0" borderId="20" xfId="0" applyNumberFormat="1" applyFont="1" applyFill="1" applyBorder="1" applyAlignment="1">
      <alignment horizontal="center"/>
    </xf>
    <xf numFmtId="0" fontId="8" fillId="0" borderId="35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49" fontId="15" fillId="0" borderId="19" xfId="0" applyNumberFormat="1" applyFont="1" applyFill="1" applyBorder="1" applyAlignment="1">
      <alignment horizontal="center"/>
    </xf>
    <xf numFmtId="49" fontId="15" fillId="0" borderId="30" xfId="0" applyNumberFormat="1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 vertical="center"/>
    </xf>
    <xf numFmtId="20" fontId="8" fillId="0" borderId="59" xfId="0" applyNumberFormat="1" applyFont="1" applyFill="1" applyBorder="1" applyAlignment="1">
      <alignment horizontal="center"/>
    </xf>
    <xf numFmtId="1" fontId="17" fillId="11" borderId="33" xfId="0" applyNumberFormat="1" applyFont="1" applyFill="1" applyBorder="1" applyAlignment="1" applyProtection="1">
      <alignment horizontal="center" vertical="center"/>
      <protection hidden="1"/>
    </xf>
    <xf numFmtId="49" fontId="15" fillId="0" borderId="59" xfId="0" applyNumberFormat="1" applyFont="1" applyFill="1" applyBorder="1" applyAlignment="1">
      <alignment horizontal="center"/>
    </xf>
    <xf numFmtId="0" fontId="8" fillId="0" borderId="16" xfId="0" applyFont="1" applyFill="1" applyBorder="1" applyAlignment="1">
      <alignment horizontal="left" vertical="center"/>
    </xf>
    <xf numFmtId="49" fontId="26" fillId="0" borderId="12" xfId="0" applyNumberFormat="1" applyFont="1" applyFill="1" applyBorder="1" applyAlignment="1">
      <alignment horizontal="center"/>
    </xf>
    <xf numFmtId="0" fontId="8" fillId="0" borderId="61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/>
    </xf>
    <xf numFmtId="49" fontId="15" fillId="0" borderId="61" xfId="0" applyNumberFormat="1" applyFont="1" applyFill="1" applyBorder="1" applyAlignment="1">
      <alignment horizontal="center"/>
    </xf>
    <xf numFmtId="49" fontId="15" fillId="0" borderId="58" xfId="0" applyNumberFormat="1" applyFont="1" applyFill="1" applyBorder="1" applyAlignment="1">
      <alignment horizontal="center"/>
    </xf>
    <xf numFmtId="49" fontId="8" fillId="0" borderId="58" xfId="0" applyNumberFormat="1" applyFont="1" applyFill="1" applyBorder="1" applyAlignment="1">
      <alignment horizontal="center"/>
    </xf>
    <xf numFmtId="0" fontId="8" fillId="0" borderId="58" xfId="0" applyFont="1" applyFill="1" applyBorder="1" applyAlignment="1">
      <alignment horizontal="center"/>
    </xf>
    <xf numFmtId="49" fontId="8" fillId="0" borderId="49" xfId="0" applyNumberFormat="1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 vertical="center"/>
    </xf>
    <xf numFmtId="1" fontId="21" fillId="0" borderId="64" xfId="0" applyNumberFormat="1" applyFont="1" applyFill="1" applyBorder="1" applyAlignment="1">
      <alignment horizontal="center" vertical="center"/>
    </xf>
    <xf numFmtId="0" fontId="11" fillId="0" borderId="65" xfId="0" applyFont="1" applyFill="1" applyBorder="1" applyAlignment="1">
      <alignment horizontal="center" vertical="center"/>
    </xf>
    <xf numFmtId="1" fontId="11" fillId="0" borderId="66" xfId="0" applyNumberFormat="1" applyFont="1" applyFill="1" applyBorder="1" applyAlignment="1">
      <alignment horizontal="center" vertical="center"/>
    </xf>
    <xf numFmtId="1" fontId="23" fillId="0" borderId="66" xfId="0" applyNumberFormat="1" applyFont="1" applyFill="1" applyBorder="1" applyAlignment="1">
      <alignment horizontal="center" vertical="center"/>
    </xf>
    <xf numFmtId="49" fontId="16" fillId="0" borderId="67" xfId="0" applyNumberFormat="1" applyFont="1" applyFill="1" applyBorder="1" applyAlignment="1">
      <alignment horizontal="center" vertical="center"/>
    </xf>
    <xf numFmtId="0" fontId="15" fillId="13" borderId="70" xfId="0" applyFont="1" applyFill="1" applyBorder="1" applyAlignment="1">
      <alignment horizontal="center" vertical="center"/>
    </xf>
    <xf numFmtId="0" fontId="15" fillId="13" borderId="71" xfId="0" applyFont="1" applyFill="1" applyBorder="1" applyAlignment="1">
      <alignment horizontal="center" vertical="center"/>
    </xf>
    <xf numFmtId="164" fontId="15" fillId="10" borderId="63" xfId="0" applyNumberFormat="1" applyFont="1" applyFill="1" applyBorder="1" applyAlignment="1">
      <alignment horizontal="center"/>
    </xf>
    <xf numFmtId="0" fontId="8" fillId="10" borderId="64" xfId="0" applyFont="1" applyFill="1" applyBorder="1" applyAlignment="1">
      <alignment horizontal="center"/>
    </xf>
    <xf numFmtId="49" fontId="15" fillId="10" borderId="64" xfId="0" applyNumberFormat="1" applyFont="1" applyFill="1" applyBorder="1" applyAlignment="1">
      <alignment horizontal="center"/>
    </xf>
    <xf numFmtId="0" fontId="8" fillId="10" borderId="72" xfId="0" applyFont="1" applyFill="1" applyBorder="1" applyAlignment="1">
      <alignment horizontal="center"/>
    </xf>
    <xf numFmtId="0" fontId="5" fillId="0" borderId="0" xfId="0" applyFont="1"/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164" fontId="15" fillId="0" borderId="0" xfId="1" applyNumberFormat="1" applyFont="1" applyFill="1" applyBorder="1" applyAlignment="1">
      <alignment horizontal="left" vertical="center"/>
    </xf>
    <xf numFmtId="1" fontId="13" fillId="0" borderId="0" xfId="1" applyNumberFormat="1" applyFont="1" applyFill="1" applyBorder="1" applyAlignment="1">
      <alignment horizontal="center" vertical="center"/>
    </xf>
    <xf numFmtId="1" fontId="15" fillId="0" borderId="0" xfId="1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9" fillId="0" borderId="0" xfId="0" applyFont="1" applyFill="1"/>
    <xf numFmtId="0" fontId="7" fillId="0" borderId="0" xfId="0" applyFont="1" applyFill="1"/>
    <xf numFmtId="0" fontId="14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1" fontId="14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6" fillId="16" borderId="74" xfId="0" applyFont="1" applyFill="1" applyBorder="1" applyAlignment="1">
      <alignment horizontal="center" vertical="center"/>
    </xf>
    <xf numFmtId="0" fontId="8" fillId="16" borderId="7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1" fontId="9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6" fillId="5" borderId="74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6" fillId="23" borderId="7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0" fillId="0" borderId="0" xfId="0" applyFont="1"/>
    <xf numFmtId="0" fontId="20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20" fontId="24" fillId="0" borderId="12" xfId="0" applyNumberFormat="1" applyFont="1" applyFill="1" applyBorder="1" applyAlignment="1">
      <alignment horizontal="center"/>
    </xf>
    <xf numFmtId="0" fontId="8" fillId="0" borderId="54" xfId="0" applyFont="1" applyFill="1" applyBorder="1" applyAlignment="1">
      <alignment horizontal="center" vertical="center"/>
    </xf>
    <xf numFmtId="1" fontId="15" fillId="25" borderId="15" xfId="0" applyNumberFormat="1" applyFont="1" applyFill="1" applyBorder="1" applyAlignment="1">
      <alignment horizontal="center" vertical="center"/>
    </xf>
    <xf numFmtId="1" fontId="19" fillId="25" borderId="14" xfId="0" applyNumberFormat="1" applyFont="1" applyFill="1" applyBorder="1" applyAlignment="1">
      <alignment horizontal="center"/>
    </xf>
    <xf numFmtId="1" fontId="15" fillId="25" borderId="31" xfId="0" applyNumberFormat="1" applyFont="1" applyFill="1" applyBorder="1" applyAlignment="1">
      <alignment horizontal="center" vertical="center"/>
    </xf>
    <xf numFmtId="1" fontId="15" fillId="25" borderId="14" xfId="0" applyNumberFormat="1" applyFont="1" applyFill="1" applyBorder="1" applyAlignment="1">
      <alignment horizontal="center" vertical="center"/>
    </xf>
    <xf numFmtId="1" fontId="15" fillId="25" borderId="14" xfId="1" applyNumberFormat="1" applyFont="1" applyFill="1" applyBorder="1" applyAlignment="1">
      <alignment horizontal="center" vertical="center"/>
    </xf>
    <xf numFmtId="1" fontId="15" fillId="25" borderId="31" xfId="1" applyNumberFormat="1" applyFont="1" applyFill="1" applyBorder="1" applyAlignment="1">
      <alignment horizontal="center" vertical="center"/>
    </xf>
    <xf numFmtId="1" fontId="8" fillId="25" borderId="31" xfId="0" applyNumberFormat="1" applyFont="1" applyFill="1" applyBorder="1" applyAlignment="1">
      <alignment horizontal="center" vertical="center"/>
    </xf>
    <xf numFmtId="1" fontId="8" fillId="25" borderId="1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horizontal="left" vertical="center"/>
    </xf>
    <xf numFmtId="0" fontId="15" fillId="0" borderId="16" xfId="0" applyFont="1" applyFill="1" applyBorder="1" applyAlignment="1">
      <alignment horizontal="left" vertical="center"/>
    </xf>
    <xf numFmtId="0" fontId="0" fillId="0" borderId="0" xfId="0" applyFill="1"/>
    <xf numFmtId="0" fontId="29" fillId="0" borderId="86" xfId="0" applyFont="1" applyFill="1" applyBorder="1" applyAlignment="1">
      <alignment horizontal="center"/>
    </xf>
    <xf numFmtId="0" fontId="30" fillId="0" borderId="0" xfId="0" applyFont="1"/>
    <xf numFmtId="0" fontId="22" fillId="0" borderId="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2" xfId="1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left" vertical="center"/>
    </xf>
    <xf numFmtId="0" fontId="16" fillId="0" borderId="3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left" vertical="center"/>
    </xf>
    <xf numFmtId="0" fontId="22" fillId="0" borderId="12" xfId="0" applyFont="1" applyFill="1" applyBorder="1" applyAlignment="1">
      <alignment horizontal="left" vertical="center"/>
    </xf>
    <xf numFmtId="0" fontId="18" fillId="0" borderId="47" xfId="0" applyFont="1" applyFill="1" applyBorder="1" applyAlignment="1">
      <alignment horizontal="left" vertical="center"/>
    </xf>
    <xf numFmtId="0" fontId="18" fillId="0" borderId="55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6" fillId="0" borderId="65" xfId="0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30" fillId="0" borderId="11" xfId="0" applyFont="1" applyFill="1" applyBorder="1"/>
    <xf numFmtId="20" fontId="30" fillId="0" borderId="11" xfId="0" applyNumberFormat="1" applyFont="1" applyFill="1" applyBorder="1"/>
    <xf numFmtId="1" fontId="8" fillId="0" borderId="18" xfId="0" applyNumberFormat="1" applyFont="1" applyFill="1" applyBorder="1" applyAlignment="1">
      <alignment horizontal="center" vertical="center"/>
    </xf>
    <xf numFmtId="1" fontId="8" fillId="13" borderId="22" xfId="0" applyNumberFormat="1" applyFont="1" applyFill="1" applyBorder="1" applyAlignment="1">
      <alignment horizontal="center" vertical="center"/>
    </xf>
    <xf numFmtId="20" fontId="31" fillId="0" borderId="12" xfId="0" applyNumberFormat="1" applyFont="1" applyFill="1" applyBorder="1" applyAlignment="1">
      <alignment horizontal="center"/>
    </xf>
    <xf numFmtId="1" fontId="8" fillId="0" borderId="43" xfId="0" applyNumberFormat="1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center"/>
    </xf>
    <xf numFmtId="49" fontId="24" fillId="0" borderId="12" xfId="0" applyNumberFormat="1" applyFont="1" applyFill="1" applyBorder="1" applyAlignment="1">
      <alignment horizontal="center"/>
    </xf>
    <xf numFmtId="49" fontId="8" fillId="0" borderId="30" xfId="0" applyNumberFormat="1" applyFont="1" applyFill="1" applyBorder="1" applyAlignment="1">
      <alignment horizontal="center"/>
    </xf>
    <xf numFmtId="49" fontId="24" fillId="0" borderId="58" xfId="0" applyNumberFormat="1" applyFont="1" applyFill="1" applyBorder="1" applyAlignment="1">
      <alignment horizontal="center"/>
    </xf>
    <xf numFmtId="1" fontId="8" fillId="0" borderId="69" xfId="0" applyNumberFormat="1" applyFont="1" applyFill="1" applyBorder="1" applyAlignment="1">
      <alignment horizontal="center" vertical="center"/>
    </xf>
    <xf numFmtId="1" fontId="8" fillId="13" borderId="66" xfId="0" applyNumberFormat="1" applyFont="1" applyFill="1" applyBorder="1" applyAlignment="1">
      <alignment horizontal="center" vertical="center"/>
    </xf>
    <xf numFmtId="0" fontId="6" fillId="15" borderId="74" xfId="0" applyFont="1" applyFill="1" applyBorder="1" applyAlignment="1">
      <alignment horizontal="center" vertical="center"/>
    </xf>
    <xf numFmtId="0" fontId="6" fillId="7" borderId="75" xfId="0" applyFont="1" applyFill="1" applyBorder="1" applyAlignment="1">
      <alignment horizontal="center"/>
    </xf>
    <xf numFmtId="0" fontId="6" fillId="7" borderId="76" xfId="0" applyFont="1" applyFill="1" applyBorder="1" applyAlignment="1">
      <alignment horizontal="center"/>
    </xf>
    <xf numFmtId="0" fontId="6" fillId="17" borderId="77" xfId="0" applyFont="1" applyFill="1" applyBorder="1" applyAlignment="1">
      <alignment horizontal="center"/>
    </xf>
    <xf numFmtId="0" fontId="6" fillId="18" borderId="75" xfId="0" applyFont="1" applyFill="1" applyBorder="1" applyAlignment="1">
      <alignment horizontal="center"/>
    </xf>
    <xf numFmtId="0" fontId="6" fillId="19" borderId="76" xfId="0" applyFont="1" applyFill="1" applyBorder="1" applyAlignment="1">
      <alignment horizontal="center"/>
    </xf>
    <xf numFmtId="0" fontId="6" fillId="19" borderId="77" xfId="0" applyFont="1" applyFill="1" applyBorder="1" applyAlignment="1">
      <alignment horizontal="center"/>
    </xf>
    <xf numFmtId="0" fontId="6" fillId="0" borderId="78" xfId="0" applyFont="1" applyFill="1" applyBorder="1" applyAlignment="1">
      <alignment horizontal="center"/>
    </xf>
    <xf numFmtId="0" fontId="6" fillId="20" borderId="78" xfId="0" applyFont="1" applyFill="1" applyBorder="1" applyAlignment="1">
      <alignment horizontal="center"/>
    </xf>
    <xf numFmtId="1" fontId="6" fillId="21" borderId="74" xfId="0" applyNumberFormat="1" applyFont="1" applyFill="1" applyBorder="1" applyAlignment="1">
      <alignment horizontal="center" vertical="center"/>
    </xf>
    <xf numFmtId="0" fontId="6" fillId="0" borderId="80" xfId="0" applyFont="1" applyFill="1" applyBorder="1" applyAlignment="1">
      <alignment horizontal="center"/>
    </xf>
    <xf numFmtId="0" fontId="6" fillId="0" borderId="81" xfId="0" applyFont="1" applyFill="1" applyBorder="1" applyAlignment="1">
      <alignment horizontal="center"/>
    </xf>
    <xf numFmtId="0" fontId="6" fillId="0" borderId="82" xfId="0" applyFont="1" applyBorder="1" applyAlignment="1">
      <alignment horizontal="center"/>
    </xf>
    <xf numFmtId="0" fontId="6" fillId="0" borderId="80" xfId="0" applyFont="1" applyBorder="1" applyAlignment="1">
      <alignment horizontal="center"/>
    </xf>
    <xf numFmtId="0" fontId="6" fillId="0" borderId="82" xfId="0" applyFont="1" applyFill="1" applyBorder="1" applyAlignment="1">
      <alignment horizontal="center"/>
    </xf>
    <xf numFmtId="0" fontId="6" fillId="0" borderId="83" xfId="0" applyFont="1" applyFill="1" applyBorder="1" applyAlignment="1">
      <alignment horizontal="center"/>
    </xf>
    <xf numFmtId="0" fontId="6" fillId="22" borderId="83" xfId="0" applyFont="1" applyFill="1" applyBorder="1" applyAlignment="1">
      <alignment horizontal="center"/>
    </xf>
    <xf numFmtId="0" fontId="6" fillId="4" borderId="80" xfId="0" applyFont="1" applyFill="1" applyBorder="1" applyAlignment="1">
      <alignment horizontal="center"/>
    </xf>
    <xf numFmtId="0" fontId="6" fillId="4" borderId="81" xfId="0" applyFont="1" applyFill="1" applyBorder="1" applyAlignment="1">
      <alignment horizontal="center"/>
    </xf>
    <xf numFmtId="0" fontId="6" fillId="4" borderId="82" xfId="0" applyFont="1" applyFill="1" applyBorder="1" applyAlignment="1">
      <alignment horizontal="center"/>
    </xf>
    <xf numFmtId="1" fontId="6" fillId="0" borderId="80" xfId="0" applyNumberFormat="1" applyFont="1" applyFill="1" applyBorder="1" applyAlignment="1">
      <alignment horizontal="center"/>
    </xf>
    <xf numFmtId="1" fontId="6" fillId="0" borderId="81" xfId="0" applyNumberFormat="1" applyFont="1" applyFill="1" applyBorder="1" applyAlignment="1">
      <alignment horizontal="center"/>
    </xf>
    <xf numFmtId="1" fontId="6" fillId="0" borderId="82" xfId="0" applyNumberFormat="1" applyFont="1" applyBorder="1" applyAlignment="1">
      <alignment horizontal="center"/>
    </xf>
    <xf numFmtId="1" fontId="6" fillId="0" borderId="80" xfId="0" applyNumberFormat="1" applyFont="1" applyBorder="1" applyAlignment="1">
      <alignment horizontal="center"/>
    </xf>
    <xf numFmtId="1" fontId="6" fillId="0" borderId="82" xfId="0" applyNumberFormat="1" applyFont="1" applyFill="1" applyBorder="1" applyAlignment="1">
      <alignment horizontal="center"/>
    </xf>
    <xf numFmtId="1" fontId="6" fillId="0" borderId="83" xfId="0" applyNumberFormat="1" applyFont="1" applyFill="1" applyBorder="1" applyAlignment="1">
      <alignment horizontal="center"/>
    </xf>
    <xf numFmtId="1" fontId="6" fillId="22" borderId="83" xfId="0" applyNumberFormat="1" applyFont="1" applyFill="1" applyBorder="1" applyAlignment="1">
      <alignment horizontal="center"/>
    </xf>
    <xf numFmtId="0" fontId="30" fillId="0" borderId="0" xfId="0" applyFont="1" applyFill="1"/>
    <xf numFmtId="0" fontId="8" fillId="0" borderId="0" xfId="0" applyFont="1" applyFill="1"/>
    <xf numFmtId="0" fontId="8" fillId="26" borderId="19" xfId="0" applyFont="1" applyFill="1" applyBorder="1" applyAlignment="1">
      <alignment horizontal="center" vertical="center"/>
    </xf>
    <xf numFmtId="165" fontId="15" fillId="0" borderId="29" xfId="0" applyNumberFormat="1" applyFont="1" applyFill="1" applyBorder="1" applyAlignment="1">
      <alignment horizontal="center"/>
    </xf>
    <xf numFmtId="0" fontId="18" fillId="0" borderId="13" xfId="1" applyFont="1" applyFill="1" applyBorder="1" applyAlignment="1">
      <alignment horizontal="left"/>
    </xf>
    <xf numFmtId="0" fontId="18" fillId="0" borderId="21" xfId="0" applyFont="1" applyFill="1" applyBorder="1" applyAlignment="1">
      <alignment horizontal="left" vertical="center"/>
    </xf>
    <xf numFmtId="0" fontId="22" fillId="0" borderId="13" xfId="0" applyFont="1" applyFill="1" applyBorder="1" applyAlignment="1">
      <alignment horizontal="left"/>
    </xf>
    <xf numFmtId="0" fontId="8" fillId="26" borderId="12" xfId="0" applyFont="1" applyFill="1" applyBorder="1" applyAlignment="1">
      <alignment horizontal="center" vertical="center"/>
    </xf>
    <xf numFmtId="0" fontId="35" fillId="12" borderId="94" xfId="0" applyFont="1" applyFill="1" applyBorder="1" applyAlignment="1">
      <alignment horizontal="center"/>
    </xf>
    <xf numFmtId="0" fontId="36" fillId="12" borderId="12" xfId="0" applyFont="1" applyFill="1" applyBorder="1" applyAlignment="1">
      <alignment horizontal="center"/>
    </xf>
    <xf numFmtId="0" fontId="35" fillId="12" borderId="12" xfId="0" applyFont="1" applyFill="1" applyBorder="1" applyAlignment="1">
      <alignment horizontal="center"/>
    </xf>
    <xf numFmtId="0" fontId="35" fillId="14" borderId="12" xfId="0" applyFont="1" applyFill="1" applyBorder="1" applyAlignment="1">
      <alignment horizontal="center"/>
    </xf>
    <xf numFmtId="0" fontId="35" fillId="14" borderId="95" xfId="0" applyFont="1" applyFill="1" applyBorder="1" applyAlignment="1">
      <alignment horizontal="center"/>
    </xf>
    <xf numFmtId="0" fontId="35" fillId="12" borderId="19" xfId="0" applyFont="1" applyFill="1" applyBorder="1" applyAlignment="1">
      <alignment horizontal="center"/>
    </xf>
    <xf numFmtId="0" fontId="35" fillId="14" borderId="13" xfId="0" applyFont="1" applyFill="1" applyBorder="1" applyAlignment="1">
      <alignment horizontal="center"/>
    </xf>
    <xf numFmtId="0" fontId="35" fillId="0" borderId="94" xfId="0" applyFont="1" applyFill="1" applyBorder="1" applyAlignment="1">
      <alignment horizontal="center"/>
    </xf>
    <xf numFmtId="0" fontId="35" fillId="0" borderId="19" xfId="0" applyFont="1" applyFill="1" applyBorder="1" applyAlignment="1">
      <alignment horizontal="center"/>
    </xf>
    <xf numFmtId="0" fontId="39" fillId="0" borderId="12" xfId="0" applyFont="1" applyFill="1" applyBorder="1" applyAlignment="1">
      <alignment horizontal="center"/>
    </xf>
    <xf numFmtId="1" fontId="39" fillId="0" borderId="12" xfId="0" applyNumberFormat="1" applyFont="1" applyFill="1" applyBorder="1" applyAlignment="1">
      <alignment horizontal="center"/>
    </xf>
    <xf numFmtId="0" fontId="37" fillId="4" borderId="12" xfId="0" applyFont="1" applyFill="1" applyBorder="1" applyAlignment="1">
      <alignment horizontal="center"/>
    </xf>
    <xf numFmtId="0" fontId="40" fillId="0" borderId="12" xfId="0" applyFont="1" applyFill="1" applyBorder="1" applyAlignment="1">
      <alignment horizontal="left" vertical="center"/>
    </xf>
    <xf numFmtId="0" fontId="35" fillId="27" borderId="96" xfId="0" applyFont="1" applyFill="1" applyBorder="1" applyAlignment="1">
      <alignment horizontal="center"/>
    </xf>
    <xf numFmtId="0" fontId="36" fillId="27" borderId="39" xfId="0" applyFont="1" applyFill="1" applyBorder="1" applyAlignment="1">
      <alignment horizontal="center"/>
    </xf>
    <xf numFmtId="0" fontId="35" fillId="27" borderId="39" xfId="0" applyFont="1" applyFill="1" applyBorder="1" applyAlignment="1">
      <alignment horizontal="center"/>
    </xf>
    <xf numFmtId="20" fontId="36" fillId="24" borderId="39" xfId="0" applyNumberFormat="1" applyFont="1" applyFill="1" applyBorder="1" applyAlignment="1">
      <alignment horizontal="center"/>
    </xf>
    <xf numFmtId="20" fontId="36" fillId="10" borderId="97" xfId="0" applyNumberFormat="1" applyFont="1" applyFill="1" applyBorder="1" applyAlignment="1">
      <alignment horizontal="center"/>
    </xf>
    <xf numFmtId="0" fontId="35" fillId="27" borderId="44" xfId="0" applyFont="1" applyFill="1" applyBorder="1" applyAlignment="1">
      <alignment horizontal="center"/>
    </xf>
    <xf numFmtId="20" fontId="36" fillId="10" borderId="40" xfId="0" applyNumberFormat="1" applyFont="1" applyFill="1" applyBorder="1" applyAlignment="1">
      <alignment horizontal="center"/>
    </xf>
    <xf numFmtId="0" fontId="35" fillId="29" borderId="19" xfId="0" applyFont="1" applyFill="1" applyBorder="1" applyAlignment="1">
      <alignment horizontal="center"/>
    </xf>
    <xf numFmtId="0" fontId="36" fillId="29" borderId="12" xfId="0" applyFont="1" applyFill="1" applyBorder="1" applyAlignment="1">
      <alignment horizontal="center"/>
    </xf>
    <xf numFmtId="0" fontId="35" fillId="29" borderId="12" xfId="0" applyFont="1" applyFill="1" applyBorder="1" applyAlignment="1">
      <alignment horizontal="center"/>
    </xf>
    <xf numFmtId="0" fontId="35" fillId="29" borderId="94" xfId="0" applyFont="1" applyFill="1" applyBorder="1" applyAlignment="1">
      <alignment horizontal="center"/>
    </xf>
    <xf numFmtId="0" fontId="44" fillId="0" borderId="12" xfId="0" applyFont="1" applyFill="1" applyBorder="1" applyAlignment="1">
      <alignment horizontal="center"/>
    </xf>
    <xf numFmtId="0" fontId="46" fillId="0" borderId="98" xfId="0" applyFont="1" applyFill="1" applyBorder="1"/>
    <xf numFmtId="0" fontId="44" fillId="0" borderId="0" xfId="0" applyFont="1" applyFill="1" applyBorder="1"/>
    <xf numFmtId="0" fontId="45" fillId="0" borderId="0" xfId="0" applyFont="1" applyFill="1" applyBorder="1"/>
    <xf numFmtId="49" fontId="35" fillId="0" borderId="94" xfId="0" applyNumberFormat="1" applyFont="1" applyFill="1" applyBorder="1" applyAlignment="1">
      <alignment horizontal="center"/>
    </xf>
    <xf numFmtId="0" fontId="35" fillId="27" borderId="103" xfId="0" applyFont="1" applyFill="1" applyBorder="1" applyAlignment="1">
      <alignment horizontal="center"/>
    </xf>
    <xf numFmtId="0" fontId="36" fillId="27" borderId="104" xfId="0" applyFont="1" applyFill="1" applyBorder="1" applyAlignment="1">
      <alignment horizontal="center"/>
    </xf>
    <xf numFmtId="0" fontId="35" fillId="27" borderId="104" xfId="0" applyFont="1" applyFill="1" applyBorder="1" applyAlignment="1">
      <alignment horizontal="center"/>
    </xf>
    <xf numFmtId="20" fontId="36" fillId="24" borderId="104" xfId="0" applyNumberFormat="1" applyFont="1" applyFill="1" applyBorder="1" applyAlignment="1">
      <alignment horizontal="center"/>
    </xf>
    <xf numFmtId="20" fontId="36" fillId="10" borderId="105" xfId="0" applyNumberFormat="1" applyFont="1" applyFill="1" applyBorder="1" applyAlignment="1">
      <alignment horizontal="center"/>
    </xf>
    <xf numFmtId="0" fontId="35" fillId="27" borderId="106" xfId="0" applyFont="1" applyFill="1" applyBorder="1" applyAlignment="1">
      <alignment horizontal="center"/>
    </xf>
    <xf numFmtId="20" fontId="36" fillId="7" borderId="104" xfId="0" applyNumberFormat="1" applyFont="1" applyFill="1" applyBorder="1" applyAlignment="1">
      <alignment horizontal="center"/>
    </xf>
    <xf numFmtId="20" fontId="36" fillId="10" borderId="107" xfId="0" applyNumberFormat="1" applyFont="1" applyFill="1" applyBorder="1" applyAlignment="1">
      <alignment horizontal="center"/>
    </xf>
    <xf numFmtId="0" fontId="35" fillId="0" borderId="103" xfId="0" applyFont="1" applyFill="1" applyBorder="1" applyAlignment="1">
      <alignment horizontal="center"/>
    </xf>
    <xf numFmtId="0" fontId="8" fillId="8" borderId="86" xfId="0" applyFont="1" applyFill="1" applyBorder="1" applyAlignment="1">
      <alignment horizontal="center" vertical="center"/>
    </xf>
    <xf numFmtId="0" fontId="29" fillId="0" borderId="87" xfId="0" applyFont="1" applyFill="1" applyBorder="1" applyAlignment="1">
      <alignment horizontal="center"/>
    </xf>
    <xf numFmtId="0" fontId="34" fillId="0" borderId="12" xfId="0" applyFont="1" applyFill="1" applyBorder="1" applyAlignment="1">
      <alignment horizontal="left"/>
    </xf>
    <xf numFmtId="49" fontId="39" fillId="0" borderId="95" xfId="0" applyNumberFormat="1" applyFont="1" applyFill="1" applyBorder="1" applyAlignment="1">
      <alignment horizontal="center"/>
    </xf>
    <xf numFmtId="0" fontId="40" fillId="0" borderId="12" xfId="0" applyFont="1" applyFill="1" applyBorder="1" applyAlignment="1">
      <alignment horizontal="left"/>
    </xf>
    <xf numFmtId="0" fontId="39" fillId="0" borderId="12" xfId="0" applyNumberFormat="1" applyFont="1" applyFill="1" applyBorder="1" applyAlignment="1">
      <alignment horizontal="center"/>
    </xf>
    <xf numFmtId="0" fontId="40" fillId="0" borderId="12" xfId="0" applyFont="1" applyFill="1" applyBorder="1"/>
    <xf numFmtId="0" fontId="34" fillId="0" borderId="12" xfId="0" applyFont="1" applyFill="1" applyBorder="1"/>
    <xf numFmtId="0" fontId="43" fillId="0" borderId="12" xfId="0" applyFont="1" applyFill="1" applyBorder="1"/>
    <xf numFmtId="0" fontId="40" fillId="0" borderId="12" xfId="0" applyFont="1" applyFill="1" applyBorder="1" applyAlignment="1"/>
    <xf numFmtId="0" fontId="37" fillId="0" borderId="95" xfId="0" applyFont="1" applyFill="1" applyBorder="1"/>
    <xf numFmtId="0" fontId="43" fillId="0" borderId="0" xfId="0" applyFont="1" applyFill="1" applyBorder="1"/>
    <xf numFmtId="0" fontId="44" fillId="0" borderId="99" xfId="0" applyFont="1" applyFill="1" applyBorder="1"/>
    <xf numFmtId="0" fontId="4" fillId="0" borderId="0" xfId="1"/>
    <xf numFmtId="20" fontId="38" fillId="26" borderId="12" xfId="0" applyNumberFormat="1" applyFont="1" applyFill="1" applyBorder="1" applyAlignment="1">
      <alignment horizontal="center"/>
    </xf>
    <xf numFmtId="164" fontId="41" fillId="26" borderId="12" xfId="0" applyNumberFormat="1" applyFont="1" applyFill="1" applyBorder="1" applyAlignment="1">
      <alignment horizontal="center"/>
    </xf>
    <xf numFmtId="164" fontId="38" fillId="26" borderId="12" xfId="0" applyNumberFormat="1" applyFont="1" applyFill="1" applyBorder="1" applyAlignment="1">
      <alignment horizontal="center"/>
    </xf>
    <xf numFmtId="49" fontId="38" fillId="26" borderId="12" xfId="0" applyNumberFormat="1" applyFont="1" applyFill="1" applyBorder="1" applyAlignment="1">
      <alignment horizontal="center"/>
    </xf>
    <xf numFmtId="165" fontId="45" fillId="26" borderId="12" xfId="0" applyNumberFormat="1" applyFont="1" applyFill="1" applyBorder="1" applyAlignment="1">
      <alignment horizontal="center"/>
    </xf>
    <xf numFmtId="49" fontId="45" fillId="26" borderId="12" xfId="0" applyNumberFormat="1" applyFont="1" applyFill="1" applyBorder="1" applyAlignment="1">
      <alignment horizontal="center"/>
    </xf>
    <xf numFmtId="0" fontId="37" fillId="4" borderId="95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" fontId="17" fillId="0" borderId="17" xfId="0" applyNumberFormat="1" applyFont="1" applyFill="1" applyBorder="1" applyAlignment="1" applyProtection="1">
      <alignment horizontal="center" vertical="center"/>
      <protection hidden="1"/>
    </xf>
    <xf numFmtId="0" fontId="5" fillId="0" borderId="17" xfId="0" applyFont="1" applyFill="1" applyBorder="1" applyAlignment="1">
      <alignment horizontal="center" vertical="center"/>
    </xf>
    <xf numFmtId="1" fontId="17" fillId="0" borderId="33" xfId="0" applyNumberFormat="1" applyFont="1" applyFill="1" applyBorder="1" applyAlignment="1" applyProtection="1">
      <alignment horizontal="center" vertical="center"/>
      <protection hidden="1"/>
    </xf>
    <xf numFmtId="0" fontId="5" fillId="0" borderId="4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13" fillId="0" borderId="16" xfId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50" fillId="10" borderId="12" xfId="0" applyFont="1" applyFill="1" applyBorder="1" applyAlignment="1">
      <alignment horizontal="left" vertical="center"/>
    </xf>
    <xf numFmtId="0" fontId="13" fillId="10" borderId="12" xfId="0" applyFont="1" applyFill="1" applyBorder="1" applyAlignment="1">
      <alignment horizontal="center" vertical="center"/>
    </xf>
    <xf numFmtId="0" fontId="15" fillId="10" borderId="21" xfId="0" applyFont="1" applyFill="1" applyBorder="1" applyAlignment="1">
      <alignment horizontal="left" vertical="center"/>
    </xf>
    <xf numFmtId="0" fontId="22" fillId="0" borderId="47" xfId="0" applyFont="1" applyFill="1" applyBorder="1" applyAlignment="1">
      <alignment horizontal="left" vertical="center"/>
    </xf>
    <xf numFmtId="0" fontId="50" fillId="10" borderId="47" xfId="1" applyFont="1" applyFill="1" applyBorder="1" applyAlignment="1">
      <alignment horizontal="left" vertical="center"/>
    </xf>
    <xf numFmtId="0" fontId="13" fillId="10" borderId="47" xfId="1" applyFont="1" applyFill="1" applyBorder="1" applyAlignment="1">
      <alignment horizontal="center" vertical="center"/>
    </xf>
    <xf numFmtId="0" fontId="8" fillId="26" borderId="3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49" fontId="8" fillId="0" borderId="59" xfId="0" applyNumberFormat="1" applyFont="1" applyFill="1" applyBorder="1" applyAlignment="1">
      <alignment horizontal="center"/>
    </xf>
    <xf numFmtId="0" fontId="18" fillId="0" borderId="24" xfId="0" applyFont="1" applyFill="1" applyBorder="1" applyAlignment="1">
      <alignment horizontal="left" vertical="center"/>
    </xf>
    <xf numFmtId="0" fontId="13" fillId="0" borderId="24" xfId="0" applyFont="1" applyFill="1" applyBorder="1" applyAlignment="1">
      <alignment horizontal="center" vertical="center"/>
    </xf>
    <xf numFmtId="164" fontId="16" fillId="0" borderId="12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/>
    </xf>
    <xf numFmtId="0" fontId="25" fillId="0" borderId="21" xfId="0" applyFont="1" applyFill="1" applyBorder="1" applyAlignment="1">
      <alignment horizontal="left" vertical="center"/>
    </xf>
    <xf numFmtId="0" fontId="22" fillId="0" borderId="21" xfId="0" applyFont="1" applyFill="1" applyBorder="1" applyAlignment="1">
      <alignment horizontal="left"/>
    </xf>
    <xf numFmtId="0" fontId="13" fillId="0" borderId="13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left" vertical="center"/>
    </xf>
    <xf numFmtId="164" fontId="16" fillId="0" borderId="59" xfId="0" applyNumberFormat="1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/>
    </xf>
    <xf numFmtId="165" fontId="45" fillId="4" borderId="12" xfId="0" applyNumberFormat="1" applyFont="1" applyFill="1" applyBorder="1" applyAlignment="1">
      <alignment horizontal="center"/>
    </xf>
    <xf numFmtId="0" fontId="15" fillId="30" borderId="13" xfId="0" applyFont="1" applyFill="1" applyBorder="1" applyAlignment="1">
      <alignment horizontal="left" vertical="center"/>
    </xf>
    <xf numFmtId="164" fontId="15" fillId="30" borderId="13" xfId="0" applyNumberFormat="1" applyFont="1" applyFill="1" applyBorder="1" applyAlignment="1">
      <alignment horizontal="left" vertical="center"/>
    </xf>
    <xf numFmtId="164" fontId="15" fillId="30" borderId="13" xfId="1" applyNumberFormat="1" applyFont="1" applyFill="1" applyBorder="1" applyAlignment="1">
      <alignment horizontal="left" vertical="center"/>
    </xf>
    <xf numFmtId="0" fontId="15" fillId="30" borderId="21" xfId="0" applyFont="1" applyFill="1" applyBorder="1" applyAlignment="1">
      <alignment horizontal="left" vertical="center"/>
    </xf>
    <xf numFmtId="0" fontId="15" fillId="30" borderId="48" xfId="0" applyFont="1" applyFill="1" applyBorder="1" applyAlignment="1">
      <alignment horizontal="left" vertical="center"/>
    </xf>
    <xf numFmtId="0" fontId="8" fillId="30" borderId="16" xfId="0" applyFont="1" applyFill="1" applyBorder="1" applyAlignment="1">
      <alignment horizontal="left" vertical="center"/>
    </xf>
    <xf numFmtId="0" fontId="19" fillId="31" borderId="21" xfId="0" applyFont="1" applyFill="1" applyBorder="1"/>
    <xf numFmtId="0" fontId="15" fillId="31" borderId="13" xfId="0" applyFont="1" applyFill="1" applyBorder="1" applyAlignment="1">
      <alignment horizontal="left" vertical="center"/>
    </xf>
    <xf numFmtId="0" fontId="15" fillId="31" borderId="21" xfId="0" applyFont="1" applyFill="1" applyBorder="1" applyAlignment="1">
      <alignment horizontal="left" vertical="center"/>
    </xf>
    <xf numFmtId="0" fontId="15" fillId="31" borderId="25" xfId="0" applyFont="1" applyFill="1" applyBorder="1" applyAlignment="1">
      <alignment horizontal="left" vertical="center"/>
    </xf>
    <xf numFmtId="164" fontId="15" fillId="32" borderId="13" xfId="1" applyNumberFormat="1" applyFont="1" applyFill="1" applyBorder="1" applyAlignment="1">
      <alignment horizontal="left" vertical="center"/>
    </xf>
    <xf numFmtId="0" fontId="15" fillId="32" borderId="13" xfId="0" applyFont="1" applyFill="1" applyBorder="1" applyAlignment="1">
      <alignment horizontal="left" vertical="center"/>
    </xf>
    <xf numFmtId="0" fontId="8" fillId="32" borderId="13" xfId="0" applyFont="1" applyFill="1" applyBorder="1" applyAlignment="1">
      <alignment horizontal="left" vertical="center"/>
    </xf>
    <xf numFmtId="164" fontId="15" fillId="32" borderId="21" xfId="1" applyNumberFormat="1" applyFont="1" applyFill="1" applyBorder="1" applyAlignment="1">
      <alignment horizontal="left" vertical="center"/>
    </xf>
    <xf numFmtId="0" fontId="5" fillId="0" borderId="60" xfId="0" applyFont="1" applyBorder="1"/>
    <xf numFmtId="0" fontId="11" fillId="0" borderId="58" xfId="0" applyFont="1" applyFill="1" applyBorder="1" applyAlignment="1">
      <alignment horizontal="center" vertical="center"/>
    </xf>
    <xf numFmtId="1" fontId="21" fillId="0" borderId="58" xfId="0" applyNumberFormat="1" applyFont="1" applyFill="1" applyBorder="1" applyAlignment="1">
      <alignment horizontal="center" vertical="center"/>
    </xf>
    <xf numFmtId="0" fontId="16" fillId="0" borderId="58" xfId="0" applyFont="1" applyFill="1" applyBorder="1" applyAlignment="1">
      <alignment horizontal="center" vertical="center"/>
    </xf>
    <xf numFmtId="0" fontId="11" fillId="0" borderId="100" xfId="0" applyFont="1" applyFill="1" applyBorder="1" applyAlignment="1">
      <alignment horizontal="center" vertical="center"/>
    </xf>
    <xf numFmtId="1" fontId="11" fillId="0" borderId="112" xfId="0" applyNumberFormat="1" applyFont="1" applyFill="1" applyBorder="1" applyAlignment="1">
      <alignment horizontal="center" vertical="center"/>
    </xf>
    <xf numFmtId="1" fontId="15" fillId="0" borderId="112" xfId="0" applyNumberFormat="1" applyFont="1" applyFill="1" applyBorder="1" applyAlignment="1">
      <alignment horizontal="center" vertical="center"/>
    </xf>
    <xf numFmtId="49" fontId="16" fillId="0" borderId="101" xfId="0" applyNumberFormat="1" applyFont="1" applyFill="1" applyBorder="1" applyAlignment="1">
      <alignment horizontal="center" vertical="center"/>
    </xf>
    <xf numFmtId="0" fontId="5" fillId="0" borderId="113" xfId="0" applyFont="1" applyFill="1" applyBorder="1" applyAlignment="1">
      <alignment horizontal="center" vertical="center"/>
    </xf>
    <xf numFmtId="1" fontId="8" fillId="0" borderId="114" xfId="0" applyNumberFormat="1" applyFont="1" applyFill="1" applyBorder="1" applyAlignment="1">
      <alignment horizontal="center" vertical="center"/>
    </xf>
    <xf numFmtId="1" fontId="8" fillId="13" borderId="112" xfId="0" applyNumberFormat="1" applyFont="1" applyFill="1" applyBorder="1" applyAlignment="1">
      <alignment horizontal="center" vertical="center"/>
    </xf>
    <xf numFmtId="0" fontId="15" fillId="13" borderId="61" xfId="0" applyFont="1" applyFill="1" applyBorder="1" applyAlignment="1">
      <alignment horizontal="center" vertical="center"/>
    </xf>
    <xf numFmtId="0" fontId="15" fillId="13" borderId="58" xfId="0" applyFont="1" applyFill="1" applyBorder="1" applyAlignment="1">
      <alignment horizontal="center" vertical="center"/>
    </xf>
    <xf numFmtId="0" fontId="15" fillId="13" borderId="49" xfId="0" applyFont="1" applyFill="1" applyBorder="1" applyAlignment="1">
      <alignment horizontal="center" vertical="center"/>
    </xf>
    <xf numFmtId="164" fontId="15" fillId="10" borderId="60" xfId="0" applyNumberFormat="1" applyFont="1" applyFill="1" applyBorder="1" applyAlignment="1">
      <alignment horizontal="center"/>
    </xf>
    <xf numFmtId="0" fontId="8" fillId="10" borderId="58" xfId="0" applyFont="1" applyFill="1" applyBorder="1" applyAlignment="1">
      <alignment horizontal="center"/>
    </xf>
    <xf numFmtId="49" fontId="15" fillId="10" borderId="58" xfId="0" applyNumberFormat="1" applyFont="1" applyFill="1" applyBorder="1" applyAlignment="1">
      <alignment horizontal="center"/>
    </xf>
    <xf numFmtId="0" fontId="8" fillId="10" borderId="49" xfId="0" applyFont="1" applyFill="1" applyBorder="1" applyAlignment="1">
      <alignment horizontal="center"/>
    </xf>
    <xf numFmtId="1" fontId="13" fillId="0" borderId="31" xfId="0" applyNumberFormat="1" applyFont="1" applyFill="1" applyBorder="1" applyAlignment="1">
      <alignment horizontal="center" vertical="center"/>
    </xf>
    <xf numFmtId="164" fontId="16" fillId="0" borderId="32" xfId="0" applyNumberFormat="1" applyFont="1" applyFill="1" applyBorder="1" applyAlignment="1">
      <alignment horizontal="center" vertical="center"/>
    </xf>
    <xf numFmtId="0" fontId="5" fillId="3" borderId="115" xfId="0" applyFont="1" applyFill="1" applyBorder="1" applyAlignment="1">
      <alignment horizontal="center"/>
    </xf>
    <xf numFmtId="0" fontId="6" fillId="3" borderId="116" xfId="0" applyFont="1" applyFill="1" applyBorder="1" applyAlignment="1">
      <alignment horizontal="center" vertical="center"/>
    </xf>
    <xf numFmtId="0" fontId="7" fillId="3" borderId="116" xfId="0" applyFont="1" applyFill="1" applyBorder="1" applyAlignment="1">
      <alignment horizontal="center" vertical="center"/>
    </xf>
    <xf numFmtId="0" fontId="22" fillId="3" borderId="116" xfId="0" applyFont="1" applyFill="1" applyBorder="1" applyAlignment="1">
      <alignment horizontal="center" vertical="center"/>
    </xf>
    <xf numFmtId="0" fontId="8" fillId="3" borderId="116" xfId="0" applyFont="1" applyFill="1" applyBorder="1" applyAlignment="1">
      <alignment horizontal="center" vertical="center"/>
    </xf>
    <xf numFmtId="0" fontId="8" fillId="3" borderId="117" xfId="0" applyFont="1" applyFill="1" applyBorder="1" applyAlignment="1">
      <alignment horizontal="center" vertical="center"/>
    </xf>
    <xf numFmtId="1" fontId="9" fillId="3" borderId="74" xfId="0" applyNumberFormat="1" applyFont="1" applyFill="1" applyBorder="1" applyAlignment="1">
      <alignment horizontal="center" vertical="center"/>
    </xf>
    <xf numFmtId="1" fontId="6" fillId="3" borderId="74" xfId="0" applyNumberFormat="1" applyFont="1" applyFill="1" applyBorder="1" applyAlignment="1">
      <alignment horizontal="center" vertical="center"/>
    </xf>
    <xf numFmtId="0" fontId="10" fillId="3" borderId="118" xfId="0" applyFont="1" applyFill="1" applyBorder="1" applyAlignment="1">
      <alignment horizontal="center" vertical="center"/>
    </xf>
    <xf numFmtId="0" fontId="6" fillId="3" borderId="119" xfId="0" applyFont="1" applyFill="1" applyBorder="1" applyAlignment="1">
      <alignment horizontal="center" vertical="center"/>
    </xf>
    <xf numFmtId="0" fontId="2" fillId="3" borderId="120" xfId="0" applyFont="1" applyFill="1" applyBorder="1" applyAlignment="1">
      <alignment horizontal="center" vertical="center"/>
    </xf>
    <xf numFmtId="0" fontId="3" fillId="3" borderId="74" xfId="0" applyFont="1" applyFill="1" applyBorder="1" applyAlignment="1">
      <alignment horizontal="center" vertical="center"/>
    </xf>
    <xf numFmtId="0" fontId="8" fillId="3" borderId="121" xfId="0" applyFont="1" applyFill="1" applyBorder="1" applyAlignment="1">
      <alignment horizontal="center" vertical="center"/>
    </xf>
    <xf numFmtId="0" fontId="8" fillId="3" borderId="122" xfId="0" applyFont="1" applyFill="1" applyBorder="1" applyAlignment="1">
      <alignment horizontal="center" vertical="center"/>
    </xf>
    <xf numFmtId="0" fontId="8" fillId="3" borderId="123" xfId="0" applyFont="1" applyFill="1" applyBorder="1" applyAlignment="1">
      <alignment horizontal="center"/>
    </xf>
    <xf numFmtId="0" fontId="8" fillId="3" borderId="116" xfId="0" applyFont="1" applyFill="1" applyBorder="1" applyAlignment="1">
      <alignment horizontal="center"/>
    </xf>
    <xf numFmtId="0" fontId="8" fillId="3" borderId="124" xfId="0" applyFont="1" applyFill="1" applyBorder="1" applyAlignment="1">
      <alignment horizontal="center"/>
    </xf>
    <xf numFmtId="0" fontId="22" fillId="0" borderId="12" xfId="0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18" fillId="8" borderId="15" xfId="0" applyFont="1" applyFill="1" applyBorder="1" applyAlignment="1">
      <alignment horizontal="center" vertical="center"/>
    </xf>
    <xf numFmtId="0" fontId="22" fillId="10" borderId="19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22" fillId="10" borderId="12" xfId="0" applyFont="1" applyFill="1" applyBorder="1" applyAlignment="1">
      <alignment horizontal="center" vertical="center"/>
    </xf>
    <xf numFmtId="0" fontId="53" fillId="8" borderId="57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164" fontId="18" fillId="0" borderId="13" xfId="0" applyNumberFormat="1" applyFont="1" applyFill="1" applyBorder="1" applyAlignment="1">
      <alignment horizontal="left" vertical="center"/>
    </xf>
    <xf numFmtId="164" fontId="16" fillId="19" borderId="14" xfId="0" applyNumberFormat="1" applyFont="1" applyFill="1" applyBorder="1" applyAlignment="1">
      <alignment horizontal="center"/>
    </xf>
    <xf numFmtId="0" fontId="18" fillId="0" borderId="19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/>
    </xf>
    <xf numFmtId="1" fontId="18" fillId="0" borderId="12" xfId="0" applyNumberFormat="1" applyFont="1" applyFill="1" applyBorder="1" applyAlignment="1">
      <alignment horizontal="center" vertical="center"/>
    </xf>
    <xf numFmtId="20" fontId="53" fillId="0" borderId="57" xfId="0" applyNumberFormat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center" vertical="center"/>
    </xf>
    <xf numFmtId="20" fontId="10" fillId="19" borderId="14" xfId="0" applyNumberFormat="1" applyFont="1" applyFill="1" applyBorder="1" applyAlignment="1">
      <alignment horizontal="center"/>
    </xf>
    <xf numFmtId="0" fontId="22" fillId="26" borderId="12" xfId="0" applyFont="1" applyFill="1" applyBorder="1" applyAlignment="1">
      <alignment horizontal="center" vertical="center"/>
    </xf>
    <xf numFmtId="0" fontId="51" fillId="0" borderId="13" xfId="0" applyFont="1" applyFill="1" applyBorder="1"/>
    <xf numFmtId="20" fontId="54" fillId="19" borderId="14" xfId="0" applyNumberFormat="1" applyFont="1" applyFill="1" applyBorder="1" applyAlignment="1">
      <alignment horizontal="center"/>
    </xf>
    <xf numFmtId="164" fontId="18" fillId="0" borderId="13" xfId="1" applyNumberFormat="1" applyFont="1" applyFill="1" applyBorder="1" applyAlignment="1">
      <alignment horizontal="left" vertical="center"/>
    </xf>
    <xf numFmtId="165" fontId="16" fillId="19" borderId="14" xfId="0" applyNumberFormat="1" applyFont="1" applyFill="1" applyBorder="1" applyAlignment="1">
      <alignment horizontal="center"/>
    </xf>
    <xf numFmtId="49" fontId="16" fillId="19" borderId="14" xfId="0" applyNumberFormat="1" applyFont="1" applyFill="1" applyBorder="1" applyAlignment="1">
      <alignment horizontal="center"/>
    </xf>
    <xf numFmtId="49" fontId="10" fillId="19" borderId="14" xfId="0" applyNumberFormat="1" applyFont="1" applyFill="1" applyBorder="1" applyAlignment="1">
      <alignment horizontal="center"/>
    </xf>
    <xf numFmtId="0" fontId="22" fillId="0" borderId="13" xfId="0" applyFont="1" applyFill="1" applyBorder="1" applyAlignment="1">
      <alignment horizontal="left" vertical="center"/>
    </xf>
    <xf numFmtId="0" fontId="22" fillId="0" borderId="12" xfId="0" applyFont="1" applyFill="1" applyBorder="1" applyAlignment="1">
      <alignment horizontal="left"/>
    </xf>
    <xf numFmtId="0" fontId="18" fillId="0" borderId="12" xfId="1" applyFont="1" applyFill="1" applyBorder="1" applyAlignment="1">
      <alignment horizontal="left"/>
    </xf>
    <xf numFmtId="0" fontId="18" fillId="0" borderId="39" xfId="0" applyFont="1" applyFill="1" applyBorder="1" applyAlignment="1">
      <alignment horizontal="left" vertical="center"/>
    </xf>
    <xf numFmtId="0" fontId="22" fillId="0" borderId="39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left" vertical="center"/>
    </xf>
    <xf numFmtId="0" fontId="10" fillId="19" borderId="22" xfId="0" applyFont="1" applyFill="1" applyBorder="1" applyAlignment="1">
      <alignment horizontal="center"/>
    </xf>
    <xf numFmtId="0" fontId="18" fillId="0" borderId="44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  <xf numFmtId="0" fontId="22" fillId="26" borderId="39" xfId="0" applyFont="1" applyFill="1" applyBorder="1" applyAlignment="1">
      <alignment horizontal="center" vertical="center"/>
    </xf>
    <xf numFmtId="1" fontId="18" fillId="0" borderId="39" xfId="0" applyNumberFormat="1" applyFont="1" applyFill="1" applyBorder="1" applyAlignment="1">
      <alignment horizontal="center" vertical="center"/>
    </xf>
    <xf numFmtId="20" fontId="53" fillId="0" borderId="88" xfId="0" applyNumberFormat="1" applyFont="1" applyFill="1" applyBorder="1" applyAlignment="1">
      <alignment horizontal="center" vertical="center"/>
    </xf>
    <xf numFmtId="0" fontId="55" fillId="0" borderId="0" xfId="0" applyFont="1" applyFill="1"/>
    <xf numFmtId="0" fontId="55" fillId="0" borderId="0" xfId="0" applyFont="1"/>
    <xf numFmtId="0" fontId="55" fillId="0" borderId="0" xfId="0" applyFont="1" applyAlignment="1">
      <alignment horizontal="center"/>
    </xf>
    <xf numFmtId="0" fontId="55" fillId="10" borderId="0" xfId="0" applyFont="1" applyFill="1"/>
    <xf numFmtId="164" fontId="10" fillId="24" borderId="12" xfId="0" applyNumberFormat="1" applyFont="1" applyFill="1" applyBorder="1" applyAlignment="1">
      <alignment horizontal="center"/>
    </xf>
    <xf numFmtId="0" fontId="22" fillId="4" borderId="19" xfId="0" applyFont="1" applyFill="1" applyBorder="1" applyAlignment="1">
      <alignment horizontal="center" vertical="center"/>
    </xf>
    <xf numFmtId="164" fontId="18" fillId="0" borderId="21" xfId="0" applyNumberFormat="1" applyFont="1" applyFill="1" applyBorder="1" applyAlignment="1">
      <alignment horizontal="left" vertical="center"/>
    </xf>
    <xf numFmtId="20" fontId="10" fillId="24" borderId="12" xfId="0" applyNumberFormat="1" applyFont="1" applyFill="1" applyBorder="1" applyAlignment="1">
      <alignment horizontal="center"/>
    </xf>
    <xf numFmtId="0" fontId="18" fillId="10" borderId="30" xfId="0" applyFont="1" applyFill="1" applyBorder="1" applyAlignment="1">
      <alignment horizontal="left" vertical="center"/>
    </xf>
    <xf numFmtId="0" fontId="18" fillId="10" borderId="30" xfId="0" applyFont="1" applyFill="1" applyBorder="1" applyAlignment="1">
      <alignment horizontal="center" vertical="center"/>
    </xf>
    <xf numFmtId="0" fontId="18" fillId="10" borderId="21" xfId="0" applyFont="1" applyFill="1" applyBorder="1" applyAlignment="1">
      <alignment horizontal="left" vertical="center"/>
    </xf>
    <xf numFmtId="20" fontId="10" fillId="24" borderId="30" xfId="0" applyNumberFormat="1" applyFont="1" applyFill="1" applyBorder="1" applyAlignment="1">
      <alignment horizontal="center"/>
    </xf>
    <xf numFmtId="0" fontId="18" fillId="0" borderId="30" xfId="0" applyFont="1" applyFill="1" applyBorder="1" applyAlignment="1">
      <alignment horizontal="center" vertical="center"/>
    </xf>
    <xf numFmtId="0" fontId="22" fillId="4" borderId="35" xfId="0" applyFont="1" applyFill="1" applyBorder="1" applyAlignment="1">
      <alignment horizontal="center" vertical="center"/>
    </xf>
    <xf numFmtId="164" fontId="16" fillId="24" borderId="12" xfId="0" applyNumberFormat="1" applyFont="1" applyFill="1" applyBorder="1" applyAlignment="1">
      <alignment horizontal="center"/>
    </xf>
    <xf numFmtId="0" fontId="22" fillId="26" borderId="19" xfId="0" applyFont="1" applyFill="1" applyBorder="1" applyAlignment="1">
      <alignment horizontal="center" vertical="center"/>
    </xf>
    <xf numFmtId="164" fontId="18" fillId="0" borderId="21" xfId="1" applyNumberFormat="1" applyFont="1" applyFill="1" applyBorder="1" applyAlignment="1">
      <alignment horizontal="left" vertical="center"/>
    </xf>
    <xf numFmtId="20" fontId="10" fillId="24" borderId="19" xfId="0" applyNumberFormat="1" applyFont="1" applyFill="1" applyBorder="1" applyAlignment="1">
      <alignment horizontal="center"/>
    </xf>
    <xf numFmtId="164" fontId="16" fillId="24" borderId="19" xfId="0" applyNumberFormat="1" applyFont="1" applyFill="1" applyBorder="1" applyAlignment="1">
      <alignment horizontal="center"/>
    </xf>
    <xf numFmtId="164" fontId="10" fillId="24" borderId="19" xfId="0" applyNumberFormat="1" applyFont="1" applyFill="1" applyBorder="1" applyAlignment="1">
      <alignment horizontal="center"/>
    </xf>
    <xf numFmtId="164" fontId="10" fillId="24" borderId="30" xfId="0" applyNumberFormat="1" applyFont="1" applyFill="1" applyBorder="1" applyAlignment="1">
      <alignment horizontal="center"/>
    </xf>
    <xf numFmtId="0" fontId="51" fillId="0" borderId="21" xfId="0" applyFont="1" applyFill="1" applyBorder="1"/>
    <xf numFmtId="0" fontId="18" fillId="0" borderId="47" xfId="0" applyFont="1" applyFill="1" applyBorder="1" applyAlignment="1">
      <alignment horizontal="center" vertical="center"/>
    </xf>
    <xf numFmtId="0" fontId="18" fillId="0" borderId="48" xfId="0" applyFont="1" applyFill="1" applyBorder="1" applyAlignment="1">
      <alignment horizontal="left" vertical="center"/>
    </xf>
    <xf numFmtId="0" fontId="18" fillId="0" borderId="47" xfId="1" applyFont="1" applyFill="1" applyBorder="1" applyAlignment="1">
      <alignment horizontal="left" vertical="center"/>
    </xf>
    <xf numFmtId="0" fontId="18" fillId="0" borderId="47" xfId="1" applyFont="1" applyFill="1" applyBorder="1" applyAlignment="1">
      <alignment horizontal="center" vertical="center"/>
    </xf>
    <xf numFmtId="0" fontId="18" fillId="10" borderId="12" xfId="1" applyFont="1" applyFill="1" applyBorder="1" applyAlignment="1">
      <alignment horizontal="left" vertical="center"/>
    </xf>
    <xf numFmtId="0" fontId="18" fillId="10" borderId="12" xfId="1" applyFont="1" applyFill="1" applyBorder="1" applyAlignment="1">
      <alignment horizontal="center" vertical="center"/>
    </xf>
    <xf numFmtId="0" fontId="18" fillId="14" borderId="13" xfId="0" applyFont="1" applyFill="1" applyBorder="1" applyAlignment="1">
      <alignment horizontal="left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left" vertical="center"/>
    </xf>
    <xf numFmtId="165" fontId="10" fillId="24" borderId="12" xfId="0" applyNumberFormat="1" applyFont="1" applyFill="1" applyBorder="1" applyAlignment="1">
      <alignment horizontal="center"/>
    </xf>
    <xf numFmtId="164" fontId="16" fillId="24" borderId="30" xfId="0" applyNumberFormat="1" applyFont="1" applyFill="1" applyBorder="1" applyAlignment="1">
      <alignment horizontal="center"/>
    </xf>
    <xf numFmtId="0" fontId="22" fillId="26" borderId="35" xfId="0" applyFont="1" applyFill="1" applyBorder="1" applyAlignment="1">
      <alignment horizontal="center" vertical="center"/>
    </xf>
    <xf numFmtId="49" fontId="10" fillId="24" borderId="12" xfId="0" applyNumberFormat="1" applyFont="1" applyFill="1" applyBorder="1" applyAlignment="1">
      <alignment horizontal="center"/>
    </xf>
    <xf numFmtId="49" fontId="10" fillId="24" borderId="19" xfId="0" applyNumberFormat="1" applyFont="1" applyFill="1" applyBorder="1" applyAlignment="1">
      <alignment horizontal="center"/>
    </xf>
    <xf numFmtId="0" fontId="18" fillId="0" borderId="40" xfId="0" applyFont="1" applyFill="1" applyBorder="1" applyAlignment="1">
      <alignment horizontal="left" vertical="center"/>
    </xf>
    <xf numFmtId="0" fontId="22" fillId="0" borderId="40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left" vertical="center"/>
    </xf>
    <xf numFmtId="49" fontId="16" fillId="24" borderId="39" xfId="0" applyNumberFormat="1" applyFont="1" applyFill="1" applyBorder="1" applyAlignment="1">
      <alignment horizontal="center"/>
    </xf>
    <xf numFmtId="0" fontId="22" fillId="26" borderId="44" xfId="0" applyFont="1" applyFill="1" applyBorder="1" applyAlignment="1">
      <alignment horizontal="center" vertical="center"/>
    </xf>
    <xf numFmtId="0" fontId="52" fillId="0" borderId="0" xfId="0" applyFont="1"/>
    <xf numFmtId="0" fontId="8" fillId="8" borderId="12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0" fontId="8" fillId="10" borderId="19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7" fillId="10" borderId="12" xfId="0" applyFont="1" applyFill="1" applyBorder="1" applyAlignment="1">
      <alignment horizontal="center" vertical="center"/>
    </xf>
    <xf numFmtId="0" fontId="29" fillId="8" borderId="57" xfId="0" applyFont="1" applyFill="1" applyBorder="1" applyAlignment="1">
      <alignment horizontal="center" vertical="center"/>
    </xf>
    <xf numFmtId="20" fontId="6" fillId="3" borderId="12" xfId="0" applyNumberFormat="1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1" fontId="12" fillId="0" borderId="12" xfId="0" applyNumberFormat="1" applyFont="1" applyFill="1" applyBorder="1" applyAlignment="1">
      <alignment horizontal="center" vertical="center"/>
    </xf>
    <xf numFmtId="20" fontId="29" fillId="0" borderId="57" xfId="0" applyNumberFormat="1" applyFont="1" applyFill="1" applyBorder="1" applyAlignment="1">
      <alignment horizontal="center" vertical="center"/>
    </xf>
    <xf numFmtId="164" fontId="6" fillId="3" borderId="12" xfId="0" applyNumberFormat="1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 vertical="center"/>
    </xf>
    <xf numFmtId="164" fontId="6" fillId="3" borderId="30" xfId="0" applyNumberFormat="1" applyFont="1" applyFill="1" applyBorder="1" applyAlignment="1">
      <alignment horizontal="center"/>
    </xf>
    <xf numFmtId="0" fontId="15" fillId="0" borderId="30" xfId="0" applyFont="1" applyFill="1" applyBorder="1" applyAlignment="1">
      <alignment horizontal="center" vertical="center"/>
    </xf>
    <xf numFmtId="164" fontId="15" fillId="30" borderId="21" xfId="1" applyNumberFormat="1" applyFont="1" applyFill="1" applyBorder="1" applyAlignment="1">
      <alignment horizontal="left" vertical="center"/>
    </xf>
    <xf numFmtId="20" fontId="6" fillId="3" borderId="19" xfId="0" applyNumberFormat="1" applyFont="1" applyFill="1" applyBorder="1" applyAlignment="1">
      <alignment horizontal="center"/>
    </xf>
    <xf numFmtId="164" fontId="6" fillId="3" borderId="19" xfId="0" applyNumberFormat="1" applyFont="1" applyFill="1" applyBorder="1" applyAlignment="1">
      <alignment horizontal="center"/>
    </xf>
    <xf numFmtId="164" fontId="15" fillId="0" borderId="48" xfId="1" applyNumberFormat="1" applyFont="1" applyFill="1" applyBorder="1" applyAlignment="1">
      <alignment horizontal="left" vertical="center"/>
    </xf>
    <xf numFmtId="0" fontId="15" fillId="0" borderId="25" xfId="0" applyFont="1" applyFill="1" applyBorder="1" applyAlignment="1">
      <alignment horizontal="left" vertical="center"/>
    </xf>
    <xf numFmtId="0" fontId="15" fillId="0" borderId="24" xfId="0" applyFont="1" applyFill="1" applyBorder="1" applyAlignment="1">
      <alignment horizontal="center" vertical="center"/>
    </xf>
    <xf numFmtId="165" fontId="6" fillId="3" borderId="12" xfId="0" applyNumberFormat="1" applyFont="1" applyFill="1" applyBorder="1" applyAlignment="1">
      <alignment horizontal="center"/>
    </xf>
    <xf numFmtId="164" fontId="23" fillId="3" borderId="12" xfId="0" applyNumberFormat="1" applyFont="1" applyFill="1" applyBorder="1" applyAlignment="1">
      <alignment horizontal="center"/>
    </xf>
    <xf numFmtId="164" fontId="23" fillId="3" borderId="30" xfId="0" applyNumberFormat="1" applyFont="1" applyFill="1" applyBorder="1" applyAlignment="1">
      <alignment horizontal="center"/>
    </xf>
    <xf numFmtId="0" fontId="18" fillId="0" borderId="30" xfId="1" applyFont="1" applyFill="1" applyBorder="1" applyAlignment="1">
      <alignment horizontal="left" vertical="center"/>
    </xf>
    <xf numFmtId="0" fontId="13" fillId="0" borderId="30" xfId="1" applyFont="1" applyFill="1" applyBorder="1" applyAlignment="1">
      <alignment horizontal="center" vertical="center"/>
    </xf>
    <xf numFmtId="49" fontId="6" fillId="3" borderId="30" xfId="0" applyNumberFormat="1" applyFont="1" applyFill="1" applyBorder="1" applyAlignment="1">
      <alignment horizontal="center"/>
    </xf>
    <xf numFmtId="49" fontId="6" fillId="3" borderId="12" xfId="0" applyNumberFormat="1" applyFont="1" applyFill="1" applyBorder="1" applyAlignment="1">
      <alignment horizontal="center"/>
    </xf>
    <xf numFmtId="0" fontId="14" fillId="0" borderId="47" xfId="0" applyFont="1" applyFill="1" applyBorder="1" applyAlignment="1">
      <alignment horizontal="center" vertical="center"/>
    </xf>
    <xf numFmtId="0" fontId="8" fillId="32" borderId="21" xfId="0" applyFont="1" applyFill="1" applyBorder="1" applyAlignment="1">
      <alignment horizontal="left" vertical="center"/>
    </xf>
    <xf numFmtId="0" fontId="18" fillId="0" borderId="55" xfId="1" applyFont="1" applyFill="1" applyBorder="1" applyAlignment="1">
      <alignment horizontal="left" vertical="center"/>
    </xf>
    <xf numFmtId="0" fontId="13" fillId="0" borderId="55" xfId="1" applyFont="1" applyFill="1" applyBorder="1" applyAlignment="1">
      <alignment horizontal="center" vertical="center"/>
    </xf>
    <xf numFmtId="49" fontId="6" fillId="3" borderId="19" xfId="0" applyNumberFormat="1" applyFont="1" applyFill="1" applyBorder="1" applyAlignment="1">
      <alignment horizontal="center"/>
    </xf>
    <xf numFmtId="0" fontId="8" fillId="30" borderId="13" xfId="0" applyFont="1" applyFill="1" applyBorder="1" applyAlignment="1">
      <alignment horizontal="left" vertical="center"/>
    </xf>
    <xf numFmtId="0" fontId="18" fillId="0" borderId="13" xfId="1" applyFont="1" applyFill="1" applyBorder="1" applyAlignment="1">
      <alignment horizontal="left" vertical="center"/>
    </xf>
    <xf numFmtId="0" fontId="13" fillId="0" borderId="13" xfId="1" applyFont="1" applyFill="1" applyBorder="1" applyAlignment="1">
      <alignment horizontal="center" vertical="center"/>
    </xf>
    <xf numFmtId="0" fontId="15" fillId="30" borderId="16" xfId="0" applyFont="1" applyFill="1" applyBorder="1" applyAlignment="1">
      <alignment horizontal="left" vertical="center"/>
    </xf>
    <xf numFmtId="0" fontId="56" fillId="0" borderId="0" xfId="0" applyFont="1"/>
    <xf numFmtId="0" fontId="57" fillId="0" borderId="0" xfId="0" applyFont="1"/>
    <xf numFmtId="0" fontId="36" fillId="10" borderId="104" xfId="0" applyFont="1" applyFill="1" applyBorder="1" applyAlignment="1">
      <alignment horizontal="center"/>
    </xf>
    <xf numFmtId="0" fontId="37" fillId="0" borderId="13" xfId="0" applyFont="1" applyFill="1" applyBorder="1" applyAlignment="1">
      <alignment horizontal="center"/>
    </xf>
    <xf numFmtId="0" fontId="37" fillId="0" borderId="12" xfId="0" applyFont="1" applyFill="1" applyBorder="1" applyAlignment="1">
      <alignment horizontal="left"/>
    </xf>
    <xf numFmtId="0" fontId="37" fillId="0" borderId="95" xfId="0" applyFont="1" applyFill="1" applyBorder="1" applyAlignment="1">
      <alignment horizontal="left"/>
    </xf>
    <xf numFmtId="0" fontId="36" fillId="10" borderId="39" xfId="0" applyFont="1" applyFill="1" applyBorder="1" applyAlignment="1">
      <alignment horizontal="center"/>
    </xf>
    <xf numFmtId="0" fontId="37" fillId="0" borderId="12" xfId="0" applyFont="1" applyFill="1" applyBorder="1" applyAlignment="1">
      <alignment horizontal="center"/>
    </xf>
    <xf numFmtId="0" fontId="37" fillId="0" borderId="95" xfId="0" applyFont="1" applyFill="1" applyBorder="1" applyAlignment="1">
      <alignment horizontal="center"/>
    </xf>
    <xf numFmtId="20" fontId="10" fillId="27" borderId="12" xfId="0" applyNumberFormat="1" applyFont="1" applyFill="1" applyBorder="1" applyAlignment="1">
      <alignment horizontal="center"/>
    </xf>
    <xf numFmtId="164" fontId="10" fillId="27" borderId="12" xfId="0" applyNumberFormat="1" applyFont="1" applyFill="1" applyBorder="1" applyAlignment="1">
      <alignment horizontal="center"/>
    </xf>
    <xf numFmtId="20" fontId="10" fillId="27" borderId="30" xfId="0" applyNumberFormat="1" applyFont="1" applyFill="1" applyBorder="1" applyAlignment="1">
      <alignment horizontal="center"/>
    </xf>
    <xf numFmtId="0" fontId="15" fillId="10" borderId="13" xfId="0" applyFont="1" applyFill="1" applyBorder="1" applyAlignment="1">
      <alignment horizontal="left" vertical="center"/>
    </xf>
    <xf numFmtId="165" fontId="10" fillId="27" borderId="12" xfId="0" applyNumberFormat="1" applyFont="1" applyFill="1" applyBorder="1" applyAlignment="1">
      <alignment horizontal="center"/>
    </xf>
    <xf numFmtId="0" fontId="15" fillId="31" borderId="48" xfId="0" applyFont="1" applyFill="1" applyBorder="1" applyAlignment="1">
      <alignment horizontal="left" vertical="center"/>
    </xf>
    <xf numFmtId="0" fontId="19" fillId="0" borderId="21" xfId="0" applyFont="1" applyFill="1" applyBorder="1"/>
    <xf numFmtId="165" fontId="10" fillId="27" borderId="30" xfId="0" applyNumberFormat="1" applyFont="1" applyFill="1" applyBorder="1" applyAlignment="1">
      <alignment horizontal="center"/>
    </xf>
    <xf numFmtId="0" fontId="14" fillId="0" borderId="13" xfId="0" applyFont="1" applyFill="1" applyBorder="1" applyAlignment="1">
      <alignment horizontal="left" vertical="center"/>
    </xf>
    <xf numFmtId="49" fontId="10" fillId="27" borderId="12" xfId="0" applyNumberFormat="1" applyFont="1" applyFill="1" applyBorder="1" applyAlignment="1">
      <alignment horizontal="center"/>
    </xf>
    <xf numFmtId="0" fontId="13" fillId="0" borderId="47" xfId="1" applyFont="1" applyFill="1" applyBorder="1" applyAlignment="1">
      <alignment horizontal="center" vertical="center"/>
    </xf>
    <xf numFmtId="0" fontId="8" fillId="32" borderId="12" xfId="0" applyFont="1" applyFill="1" applyBorder="1" applyAlignment="1">
      <alignment horizontal="left" vertical="center"/>
    </xf>
    <xf numFmtId="0" fontId="18" fillId="0" borderId="21" xfId="1" applyFont="1" applyFill="1" applyBorder="1" applyAlignment="1">
      <alignment horizontal="left" vertical="center"/>
    </xf>
    <xf numFmtId="49" fontId="10" fillId="27" borderId="19" xfId="0" applyNumberFormat="1" applyFont="1" applyFill="1" applyBorder="1" applyAlignment="1">
      <alignment horizontal="center"/>
    </xf>
    <xf numFmtId="1" fontId="17" fillId="33" borderId="33" xfId="0" applyNumberFormat="1" applyFont="1" applyFill="1" applyBorder="1" applyAlignment="1" applyProtection="1">
      <alignment horizontal="center" vertical="center"/>
      <protection hidden="1"/>
    </xf>
    <xf numFmtId="0" fontId="50" fillId="10" borderId="12" xfId="1" applyFont="1" applyFill="1" applyBorder="1" applyAlignment="1">
      <alignment horizontal="left" vertical="center"/>
    </xf>
    <xf numFmtId="0" fontId="13" fillId="10" borderId="12" xfId="1" applyFont="1" applyFill="1" applyBorder="1" applyAlignment="1">
      <alignment horizontal="center" vertical="center"/>
    </xf>
    <xf numFmtId="1" fontId="15" fillId="5" borderId="31" xfId="0" applyNumberFormat="1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/>
    </xf>
    <xf numFmtId="1" fontId="15" fillId="0" borderId="12" xfId="0" applyNumberFormat="1" applyFont="1" applyFill="1" applyBorder="1" applyAlignment="1">
      <alignment horizontal="center" vertical="center"/>
    </xf>
    <xf numFmtId="0" fontId="19" fillId="0" borderId="48" xfId="0" applyFont="1" applyFill="1" applyBorder="1"/>
    <xf numFmtId="0" fontId="22" fillId="0" borderId="24" xfId="0" applyFont="1" applyFill="1" applyBorder="1" applyAlignment="1">
      <alignment horizontal="left" vertical="center"/>
    </xf>
    <xf numFmtId="164" fontId="15" fillId="30" borderId="25" xfId="1" applyNumberFormat="1" applyFont="1" applyFill="1" applyBorder="1" applyAlignment="1">
      <alignment horizontal="left" vertical="center"/>
    </xf>
    <xf numFmtId="164" fontId="58" fillId="3" borderId="27" xfId="0" applyNumberFormat="1" applyFont="1" applyFill="1" applyBorder="1" applyAlignment="1">
      <alignment horizontal="center"/>
    </xf>
    <xf numFmtId="20" fontId="6" fillId="3" borderId="30" xfId="0" applyNumberFormat="1" applyFont="1" applyFill="1" applyBorder="1" applyAlignment="1">
      <alignment horizontal="center"/>
    </xf>
    <xf numFmtId="20" fontId="38" fillId="4" borderId="12" xfId="0" applyNumberFormat="1" applyFont="1" applyFill="1" applyBorder="1" applyAlignment="1">
      <alignment horizontal="center"/>
    </xf>
    <xf numFmtId="0" fontId="37" fillId="2" borderId="95" xfId="0" applyFont="1" applyFill="1" applyBorder="1" applyAlignment="1">
      <alignment horizontal="center"/>
    </xf>
    <xf numFmtId="0" fontId="37" fillId="5" borderId="95" xfId="0" applyFont="1" applyFill="1" applyBorder="1" applyAlignment="1">
      <alignment horizontal="center"/>
    </xf>
    <xf numFmtId="0" fontId="37" fillId="4" borderId="1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6" fillId="8" borderId="15" xfId="0" applyFont="1" applyFill="1" applyBorder="1" applyAlignment="1">
      <alignment horizontal="center" vertical="center"/>
    </xf>
    <xf numFmtId="0" fontId="53" fillId="0" borderId="86" xfId="0" applyFont="1" applyFill="1" applyBorder="1" applyAlignment="1">
      <alignment horizontal="center"/>
    </xf>
    <xf numFmtId="20" fontId="10" fillId="0" borderId="12" xfId="0" applyNumberFormat="1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64" fontId="10" fillId="0" borderId="12" xfId="0" applyNumberFormat="1" applyFont="1" applyFill="1" applyBorder="1" applyAlignment="1">
      <alignment horizontal="center"/>
    </xf>
    <xf numFmtId="20" fontId="10" fillId="0" borderId="30" xfId="0" applyNumberFormat="1" applyFont="1" applyFill="1" applyBorder="1" applyAlignment="1">
      <alignment horizontal="center"/>
    </xf>
    <xf numFmtId="0" fontId="15" fillId="2" borderId="30" xfId="0" applyFont="1" applyFill="1" applyBorder="1" applyAlignment="1">
      <alignment horizontal="center" vertical="center"/>
    </xf>
    <xf numFmtId="164" fontId="10" fillId="0" borderId="30" xfId="0" applyNumberFormat="1" applyFont="1" applyFill="1" applyBorder="1" applyAlignment="1">
      <alignment horizontal="center"/>
    </xf>
    <xf numFmtId="0" fontId="56" fillId="0" borderId="12" xfId="0" applyFont="1" applyBorder="1" applyAlignment="1">
      <alignment horizontal="center"/>
    </xf>
    <xf numFmtId="0" fontId="52" fillId="0" borderId="12" xfId="0" applyFont="1" applyBorder="1"/>
    <xf numFmtId="0" fontId="14" fillId="0" borderId="125" xfId="0" applyFont="1" applyFill="1" applyBorder="1" applyAlignment="1">
      <alignment horizontal="center" vertical="center"/>
    </xf>
    <xf numFmtId="20" fontId="10" fillId="0" borderId="125" xfId="0" applyNumberFormat="1" applyFont="1" applyFill="1" applyBorder="1" applyAlignment="1">
      <alignment horizontal="center"/>
    </xf>
    <xf numFmtId="0" fontId="15" fillId="0" borderId="125" xfId="0" applyFont="1" applyFill="1" applyBorder="1" applyAlignment="1">
      <alignment horizontal="center" vertical="center"/>
    </xf>
    <xf numFmtId="0" fontId="8" fillId="26" borderId="126" xfId="0" applyFont="1" applyFill="1" applyBorder="1" applyAlignment="1">
      <alignment horizontal="center" vertical="center"/>
    </xf>
    <xf numFmtId="1" fontId="18" fillId="0" borderId="125" xfId="0" applyNumberFormat="1" applyFont="1" applyFill="1" applyBorder="1" applyAlignment="1">
      <alignment horizontal="center" vertical="center"/>
    </xf>
    <xf numFmtId="20" fontId="29" fillId="0" borderId="127" xfId="0" applyNumberFormat="1" applyFont="1" applyFill="1" applyBorder="1" applyAlignment="1">
      <alignment horizontal="center" vertical="center"/>
    </xf>
    <xf numFmtId="0" fontId="53" fillId="0" borderId="128" xfId="0" applyFont="1" applyFill="1" applyBorder="1" applyAlignment="1">
      <alignment horizontal="center"/>
    </xf>
    <xf numFmtId="0" fontId="18" fillId="0" borderId="129" xfId="0" applyFont="1" applyFill="1" applyBorder="1" applyAlignment="1">
      <alignment horizontal="left" vertical="center"/>
    </xf>
    <xf numFmtId="0" fontId="13" fillId="0" borderId="129" xfId="0" applyFont="1" applyFill="1" applyBorder="1" applyAlignment="1">
      <alignment horizontal="center" vertical="center"/>
    </xf>
    <xf numFmtId="0" fontId="14" fillId="0" borderId="130" xfId="0" applyFont="1" applyFill="1" applyBorder="1" applyAlignment="1">
      <alignment horizontal="center" vertical="center"/>
    </xf>
    <xf numFmtId="0" fontId="15" fillId="30" borderId="131" xfId="0" applyFont="1" applyFill="1" applyBorder="1" applyAlignment="1">
      <alignment horizontal="left" vertical="center"/>
    </xf>
    <xf numFmtId="20" fontId="10" fillId="0" borderId="130" xfId="0" applyNumberFormat="1" applyFont="1" applyFill="1" applyBorder="1" applyAlignment="1">
      <alignment horizontal="center"/>
    </xf>
    <xf numFmtId="0" fontId="15" fillId="2" borderId="130" xfId="0" applyFont="1" applyFill="1" applyBorder="1" applyAlignment="1">
      <alignment horizontal="center" vertical="center"/>
    </xf>
    <xf numFmtId="0" fontId="15" fillId="0" borderId="130" xfId="0" applyFont="1" applyFill="1" applyBorder="1" applyAlignment="1">
      <alignment horizontal="center" vertical="center"/>
    </xf>
    <xf numFmtId="0" fontId="8" fillId="26" borderId="132" xfId="0" applyFont="1" applyFill="1" applyBorder="1" applyAlignment="1">
      <alignment horizontal="center" vertical="center"/>
    </xf>
    <xf numFmtId="1" fontId="18" fillId="0" borderId="130" xfId="0" applyNumberFormat="1" applyFont="1" applyFill="1" applyBorder="1" applyAlignment="1">
      <alignment horizontal="center" vertical="center"/>
    </xf>
    <xf numFmtId="20" fontId="29" fillId="0" borderId="133" xfId="0" applyNumberFormat="1" applyFont="1" applyFill="1" applyBorder="1" applyAlignment="1">
      <alignment horizontal="center" vertical="center"/>
    </xf>
    <xf numFmtId="0" fontId="53" fillId="0" borderId="134" xfId="0" applyFont="1" applyFill="1" applyBorder="1" applyAlignment="1">
      <alignment horizontal="center"/>
    </xf>
    <xf numFmtId="0" fontId="18" fillId="0" borderId="130" xfId="1" applyFont="1" applyFill="1" applyBorder="1" applyAlignment="1">
      <alignment horizontal="left" vertical="center"/>
    </xf>
    <xf numFmtId="0" fontId="13" fillId="0" borderId="130" xfId="1" applyFont="1" applyFill="1" applyBorder="1" applyAlignment="1">
      <alignment horizontal="center" vertical="center"/>
    </xf>
    <xf numFmtId="0" fontId="22" fillId="0" borderId="130" xfId="0" applyFont="1" applyFill="1" applyBorder="1" applyAlignment="1">
      <alignment horizontal="left" vertical="center"/>
    </xf>
    <xf numFmtId="0" fontId="13" fillId="0" borderId="130" xfId="0" applyFont="1" applyFill="1" applyBorder="1" applyAlignment="1">
      <alignment horizontal="center" vertical="center"/>
    </xf>
    <xf numFmtId="164" fontId="10" fillId="0" borderId="130" xfId="0" applyNumberFormat="1" applyFont="1" applyFill="1" applyBorder="1" applyAlignment="1">
      <alignment horizontal="center"/>
    </xf>
    <xf numFmtId="0" fontId="8" fillId="26" borderId="130" xfId="0" applyFont="1" applyFill="1" applyBorder="1" applyAlignment="1">
      <alignment horizontal="center" vertical="center"/>
    </xf>
    <xf numFmtId="0" fontId="18" fillId="0" borderId="130" xfId="0" applyFont="1" applyFill="1" applyBorder="1" applyAlignment="1">
      <alignment horizontal="left" vertical="center"/>
    </xf>
    <xf numFmtId="0" fontId="15" fillId="0" borderId="131" xfId="0" applyFont="1" applyFill="1" applyBorder="1" applyAlignment="1">
      <alignment horizontal="left" vertical="center"/>
    </xf>
    <xf numFmtId="49" fontId="10" fillId="0" borderId="130" xfId="0" applyNumberFormat="1" applyFont="1" applyFill="1" applyBorder="1" applyAlignment="1">
      <alignment horizontal="center"/>
    </xf>
    <xf numFmtId="165" fontId="10" fillId="0" borderId="130" xfId="0" applyNumberFormat="1" applyFont="1" applyFill="1" applyBorder="1" applyAlignment="1">
      <alignment horizontal="center"/>
    </xf>
    <xf numFmtId="0" fontId="8" fillId="4" borderId="130" xfId="0" applyFont="1" applyFill="1" applyBorder="1" applyAlignment="1">
      <alignment horizontal="center" vertical="center"/>
    </xf>
    <xf numFmtId="164" fontId="15" fillId="32" borderId="131" xfId="1" applyNumberFormat="1" applyFont="1" applyFill="1" applyBorder="1" applyAlignment="1">
      <alignment horizontal="left" vertical="center"/>
    </xf>
    <xf numFmtId="164" fontId="15" fillId="0" borderId="131" xfId="0" applyNumberFormat="1" applyFont="1" applyFill="1" applyBorder="1" applyAlignment="1">
      <alignment horizontal="left" vertical="center"/>
    </xf>
    <xf numFmtId="0" fontId="8" fillId="4" borderId="132" xfId="0" applyFont="1" applyFill="1" applyBorder="1" applyAlignment="1">
      <alignment horizontal="center" vertical="center"/>
    </xf>
    <xf numFmtId="0" fontId="18" fillId="0" borderId="24" xfId="1" applyFont="1" applyFill="1" applyBorder="1" applyAlignment="1">
      <alignment horizontal="left" vertical="center"/>
    </xf>
    <xf numFmtId="0" fontId="13" fillId="0" borderId="24" xfId="1" applyFont="1" applyFill="1" applyBorder="1" applyAlignment="1">
      <alignment horizontal="center" vertical="center"/>
    </xf>
    <xf numFmtId="164" fontId="15" fillId="0" borderId="25" xfId="1" applyNumberFormat="1" applyFont="1" applyFill="1" applyBorder="1" applyAlignment="1">
      <alignment horizontal="left" vertical="center"/>
    </xf>
    <xf numFmtId="164" fontId="10" fillId="0" borderId="27" xfId="0" applyNumberFormat="1" applyFont="1" applyFill="1" applyBorder="1" applyAlignment="1">
      <alignment horizontal="center"/>
    </xf>
    <xf numFmtId="0" fontId="15" fillId="2" borderId="24" xfId="0" applyFont="1" applyFill="1" applyBorder="1" applyAlignment="1">
      <alignment horizontal="center" vertical="center"/>
    </xf>
    <xf numFmtId="0" fontId="15" fillId="31" borderId="131" xfId="0" applyFont="1" applyFill="1" applyBorder="1" applyAlignment="1">
      <alignment horizontal="left" vertical="center"/>
    </xf>
    <xf numFmtId="0" fontId="14" fillId="0" borderId="131" xfId="0" applyFont="1" applyFill="1" applyBorder="1" applyAlignment="1">
      <alignment horizontal="left" vertical="center"/>
    </xf>
    <xf numFmtId="0" fontId="8" fillId="32" borderId="131" xfId="0" applyFont="1" applyFill="1" applyBorder="1" applyAlignment="1">
      <alignment horizontal="left" vertical="center"/>
    </xf>
    <xf numFmtId="0" fontId="15" fillId="36" borderId="131" xfId="0" applyFont="1" applyFill="1" applyBorder="1" applyAlignment="1">
      <alignment horizontal="left" vertical="center"/>
    </xf>
    <xf numFmtId="49" fontId="10" fillId="0" borderId="30" xfId="0" applyNumberFormat="1" applyFont="1" applyFill="1" applyBorder="1" applyAlignment="1">
      <alignment horizontal="center"/>
    </xf>
    <xf numFmtId="0" fontId="56" fillId="0" borderId="130" xfId="0" applyFont="1" applyBorder="1" applyAlignment="1">
      <alignment horizontal="center"/>
    </xf>
    <xf numFmtId="0" fontId="52" fillId="0" borderId="130" xfId="0" applyFont="1" applyBorder="1"/>
    <xf numFmtId="0" fontId="18" fillId="0" borderId="135" xfId="1" applyFont="1" applyFill="1" applyBorder="1" applyAlignment="1">
      <alignment horizontal="left" vertical="center"/>
    </xf>
    <xf numFmtId="0" fontId="13" fillId="0" borderId="135" xfId="1" applyFont="1" applyFill="1" applyBorder="1" applyAlignment="1">
      <alignment horizontal="center" vertical="center"/>
    </xf>
    <xf numFmtId="0" fontId="14" fillId="0" borderId="136" xfId="0" applyFont="1" applyFill="1" applyBorder="1" applyAlignment="1">
      <alignment horizontal="center" vertical="center"/>
    </xf>
    <xf numFmtId="0" fontId="15" fillId="36" borderId="21" xfId="0" applyFont="1" applyFill="1" applyBorder="1" applyAlignment="1">
      <alignment horizontal="left" vertical="center"/>
    </xf>
    <xf numFmtId="49" fontId="10" fillId="0" borderId="136" xfId="0" applyNumberFormat="1" applyFont="1" applyFill="1" applyBorder="1" applyAlignment="1">
      <alignment horizontal="center"/>
    </xf>
    <xf numFmtId="0" fontId="15" fillId="2" borderId="136" xfId="0" applyFont="1" applyFill="1" applyBorder="1" applyAlignment="1">
      <alignment horizontal="center" vertical="center"/>
    </xf>
    <xf numFmtId="0" fontId="15" fillId="0" borderId="136" xfId="0" applyFont="1" applyFill="1" applyBorder="1" applyAlignment="1">
      <alignment horizontal="center" vertical="center"/>
    </xf>
    <xf numFmtId="0" fontId="8" fillId="26" borderId="137" xfId="0" applyFont="1" applyFill="1" applyBorder="1" applyAlignment="1">
      <alignment horizontal="center" vertical="center"/>
    </xf>
    <xf numFmtId="1" fontId="18" fillId="0" borderId="136" xfId="0" applyNumberFormat="1" applyFont="1" applyFill="1" applyBorder="1" applyAlignment="1">
      <alignment horizontal="center" vertical="center"/>
    </xf>
    <xf numFmtId="20" fontId="29" fillId="0" borderId="138" xfId="0" applyNumberFormat="1" applyFont="1" applyFill="1" applyBorder="1" applyAlignment="1">
      <alignment horizontal="center" vertical="center"/>
    </xf>
    <xf numFmtId="0" fontId="53" fillId="0" borderId="139" xfId="0" applyFont="1" applyFill="1" applyBorder="1" applyAlignment="1">
      <alignment horizontal="center"/>
    </xf>
    <xf numFmtId="0" fontId="18" fillId="0" borderId="136" xfId="0" applyFont="1" applyFill="1" applyBorder="1" applyAlignment="1">
      <alignment horizontal="left" vertical="center"/>
    </xf>
    <xf numFmtId="0" fontId="13" fillId="0" borderId="136" xfId="0" applyFont="1" applyFill="1" applyBorder="1" applyAlignment="1">
      <alignment horizontal="center" vertical="center"/>
    </xf>
    <xf numFmtId="0" fontId="15" fillId="0" borderId="140" xfId="0" applyFont="1" applyFill="1" applyBorder="1" applyAlignment="1">
      <alignment horizontal="left" vertical="center"/>
    </xf>
    <xf numFmtId="0" fontId="15" fillId="30" borderId="140" xfId="0" applyFont="1" applyFill="1" applyBorder="1" applyAlignment="1">
      <alignment horizontal="left" vertical="center"/>
    </xf>
    <xf numFmtId="0" fontId="18" fillId="0" borderId="141" xfId="1" applyFont="1" applyFill="1" applyBorder="1" applyAlignment="1">
      <alignment horizontal="left" vertical="center"/>
    </xf>
    <xf numFmtId="0" fontId="13" fillId="0" borderId="141" xfId="1" applyFont="1" applyFill="1" applyBorder="1" applyAlignment="1">
      <alignment horizontal="center" vertical="center"/>
    </xf>
    <xf numFmtId="0" fontId="14" fillId="0" borderId="142" xfId="0" applyFont="1" applyFill="1" applyBorder="1" applyAlignment="1">
      <alignment horizontal="center" vertical="center"/>
    </xf>
    <xf numFmtId="164" fontId="15" fillId="0" borderId="143" xfId="1" applyNumberFormat="1" applyFont="1" applyFill="1" applyBorder="1" applyAlignment="1">
      <alignment horizontal="left" vertical="center"/>
    </xf>
    <xf numFmtId="49" fontId="10" fillId="0" borderId="142" xfId="0" applyNumberFormat="1" applyFont="1" applyFill="1" applyBorder="1" applyAlignment="1">
      <alignment horizontal="center"/>
    </xf>
    <xf numFmtId="0" fontId="15" fillId="2" borderId="142" xfId="0" applyFont="1" applyFill="1" applyBorder="1" applyAlignment="1">
      <alignment horizontal="center" vertical="center"/>
    </xf>
    <xf numFmtId="0" fontId="15" fillId="0" borderId="142" xfId="0" applyFont="1" applyFill="1" applyBorder="1" applyAlignment="1">
      <alignment horizontal="center" vertical="center"/>
    </xf>
    <xf numFmtId="0" fontId="8" fillId="26" borderId="144" xfId="0" applyFont="1" applyFill="1" applyBorder="1" applyAlignment="1">
      <alignment horizontal="center" vertical="center"/>
    </xf>
    <xf numFmtId="1" fontId="18" fillId="0" borderId="142" xfId="0" applyNumberFormat="1" applyFont="1" applyFill="1" applyBorder="1" applyAlignment="1">
      <alignment horizontal="center" vertical="center"/>
    </xf>
    <xf numFmtId="20" fontId="29" fillId="0" borderId="145" xfId="0" applyNumberFormat="1" applyFont="1" applyFill="1" applyBorder="1" applyAlignment="1">
      <alignment horizontal="center" vertical="center"/>
    </xf>
    <xf numFmtId="0" fontId="53" fillId="0" borderId="146" xfId="0" applyFont="1" applyFill="1" applyBorder="1" applyAlignment="1">
      <alignment horizontal="center"/>
    </xf>
    <xf numFmtId="0" fontId="18" fillId="0" borderId="142" xfId="1" applyFont="1" applyFill="1" applyBorder="1" applyAlignment="1">
      <alignment horizontal="left" vertical="center"/>
    </xf>
    <xf numFmtId="0" fontId="13" fillId="0" borderId="142" xfId="1" applyFont="1" applyFill="1" applyBorder="1" applyAlignment="1">
      <alignment horizontal="center" vertical="center"/>
    </xf>
    <xf numFmtId="0" fontId="15" fillId="0" borderId="143" xfId="0" applyFont="1" applyFill="1" applyBorder="1" applyAlignment="1">
      <alignment horizontal="left" vertical="center"/>
    </xf>
    <xf numFmtId="0" fontId="18" fillId="0" borderId="142" xfId="0" applyFont="1" applyFill="1" applyBorder="1" applyAlignment="1">
      <alignment horizontal="left" vertical="center"/>
    </xf>
    <xf numFmtId="0" fontId="13" fillId="0" borderId="142" xfId="0" applyFont="1" applyFill="1" applyBorder="1" applyAlignment="1">
      <alignment horizontal="center" vertical="center"/>
    </xf>
    <xf numFmtId="0" fontId="18" fillId="0" borderId="147" xfId="1" applyFont="1" applyFill="1" applyBorder="1" applyAlignment="1">
      <alignment horizontal="left"/>
    </xf>
    <xf numFmtId="0" fontId="14" fillId="0" borderId="147" xfId="0" applyFont="1" applyFill="1" applyBorder="1" applyAlignment="1">
      <alignment horizontal="center" vertical="center"/>
    </xf>
    <xf numFmtId="0" fontId="14" fillId="0" borderId="148" xfId="0" applyFont="1" applyFill="1" applyBorder="1" applyAlignment="1">
      <alignment horizontal="center" vertical="center"/>
    </xf>
    <xf numFmtId="49" fontId="10" fillId="0" borderId="148" xfId="0" applyNumberFormat="1" applyFont="1" applyFill="1" applyBorder="1" applyAlignment="1">
      <alignment horizontal="center"/>
    </xf>
    <xf numFmtId="0" fontId="15" fillId="2" borderId="148" xfId="0" applyFont="1" applyFill="1" applyBorder="1" applyAlignment="1">
      <alignment horizontal="center" vertical="center"/>
    </xf>
    <xf numFmtId="0" fontId="15" fillId="0" borderId="148" xfId="0" applyFont="1" applyFill="1" applyBorder="1" applyAlignment="1">
      <alignment horizontal="center" vertical="center"/>
    </xf>
    <xf numFmtId="0" fontId="8" fillId="26" borderId="149" xfId="0" applyFont="1" applyFill="1" applyBorder="1" applyAlignment="1">
      <alignment horizontal="center" vertical="center"/>
    </xf>
    <xf numFmtId="1" fontId="18" fillId="0" borderId="148" xfId="0" applyNumberFormat="1" applyFont="1" applyFill="1" applyBorder="1" applyAlignment="1">
      <alignment horizontal="center" vertical="center"/>
    </xf>
    <xf numFmtId="20" fontId="29" fillId="0" borderId="150" xfId="0" applyNumberFormat="1" applyFont="1" applyFill="1" applyBorder="1" applyAlignment="1">
      <alignment horizontal="center" vertical="center"/>
    </xf>
    <xf numFmtId="0" fontId="53" fillId="0" borderId="151" xfId="0" applyFont="1" applyFill="1" applyBorder="1" applyAlignment="1">
      <alignment horizontal="center"/>
    </xf>
    <xf numFmtId="0" fontId="18" fillId="0" borderId="152" xfId="0" applyFont="1" applyFill="1" applyBorder="1" applyAlignment="1">
      <alignment horizontal="left" vertical="center"/>
    </xf>
    <xf numFmtId="0" fontId="13" fillId="0" borderId="152" xfId="0" applyFont="1" applyFill="1" applyBorder="1" applyAlignment="1">
      <alignment horizontal="center" vertical="center"/>
    </xf>
    <xf numFmtId="0" fontId="14" fillId="0" borderId="153" xfId="0" applyFont="1" applyFill="1" applyBorder="1" applyAlignment="1">
      <alignment horizontal="center" vertical="center"/>
    </xf>
    <xf numFmtId="49" fontId="10" fillId="0" borderId="153" xfId="0" applyNumberFormat="1" applyFont="1" applyFill="1" applyBorder="1" applyAlignment="1">
      <alignment horizontal="center"/>
    </xf>
    <xf numFmtId="0" fontId="15" fillId="2" borderId="153" xfId="0" applyFont="1" applyFill="1" applyBorder="1" applyAlignment="1">
      <alignment horizontal="center" vertical="center"/>
    </xf>
    <xf numFmtId="0" fontId="15" fillId="0" borderId="153" xfId="0" applyFont="1" applyFill="1" applyBorder="1" applyAlignment="1">
      <alignment horizontal="center" vertical="center"/>
    </xf>
    <xf numFmtId="0" fontId="8" fillId="26" borderId="154" xfId="0" applyFont="1" applyFill="1" applyBorder="1" applyAlignment="1">
      <alignment horizontal="center" vertical="center"/>
    </xf>
    <xf numFmtId="1" fontId="18" fillId="0" borderId="153" xfId="0" applyNumberFormat="1" applyFont="1" applyFill="1" applyBorder="1" applyAlignment="1">
      <alignment horizontal="center" vertical="center"/>
    </xf>
    <xf numFmtId="20" fontId="29" fillId="0" borderId="155" xfId="0" applyNumberFormat="1" applyFont="1" applyFill="1" applyBorder="1" applyAlignment="1">
      <alignment horizontal="center" vertical="center"/>
    </xf>
    <xf numFmtId="0" fontId="53" fillId="0" borderId="156" xfId="0" applyFont="1" applyFill="1" applyBorder="1" applyAlignment="1">
      <alignment horizontal="center"/>
    </xf>
    <xf numFmtId="0" fontId="18" fillId="0" borderId="157" xfId="0" applyFont="1" applyFill="1" applyBorder="1" applyAlignment="1">
      <alignment horizontal="left" vertical="center"/>
    </xf>
    <xf numFmtId="0" fontId="13" fillId="0" borderId="157" xfId="0" applyFont="1" applyFill="1" applyBorder="1" applyAlignment="1">
      <alignment horizontal="center" vertical="center"/>
    </xf>
    <xf numFmtId="0" fontId="14" fillId="0" borderId="158" xfId="0" applyFont="1" applyFill="1" applyBorder="1" applyAlignment="1">
      <alignment horizontal="center" vertical="center"/>
    </xf>
    <xf numFmtId="0" fontId="15" fillId="31" borderId="159" xfId="0" applyFont="1" applyFill="1" applyBorder="1" applyAlignment="1">
      <alignment horizontal="left" vertical="center"/>
    </xf>
    <xf numFmtId="49" fontId="10" fillId="0" borderId="158" xfId="0" applyNumberFormat="1" applyFont="1" applyFill="1" applyBorder="1" applyAlignment="1">
      <alignment horizontal="center"/>
    </xf>
    <xf numFmtId="0" fontId="15" fillId="2" borderId="158" xfId="0" applyFont="1" applyFill="1" applyBorder="1" applyAlignment="1">
      <alignment horizontal="center" vertical="center"/>
    </xf>
    <xf numFmtId="0" fontId="15" fillId="0" borderId="158" xfId="0" applyFont="1" applyFill="1" applyBorder="1" applyAlignment="1">
      <alignment horizontal="center" vertical="center"/>
    </xf>
    <xf numFmtId="0" fontId="8" fillId="26" borderId="160" xfId="0" applyFont="1" applyFill="1" applyBorder="1" applyAlignment="1">
      <alignment horizontal="center" vertical="center"/>
    </xf>
    <xf numFmtId="1" fontId="18" fillId="0" borderId="158" xfId="0" applyNumberFormat="1" applyFont="1" applyFill="1" applyBorder="1" applyAlignment="1">
      <alignment horizontal="center" vertical="center"/>
    </xf>
    <xf numFmtId="20" fontId="29" fillId="0" borderId="161" xfId="0" applyNumberFormat="1" applyFont="1" applyFill="1" applyBorder="1" applyAlignment="1">
      <alignment horizontal="center" vertical="center"/>
    </xf>
    <xf numFmtId="0" fontId="53" fillId="0" borderId="162" xfId="0" applyFont="1" applyFill="1" applyBorder="1" applyAlignment="1">
      <alignment horizontal="center"/>
    </xf>
    <xf numFmtId="0" fontId="18" fillId="0" borderId="163" xfId="1" applyFont="1" applyFill="1" applyBorder="1" applyAlignment="1">
      <alignment horizontal="left" vertical="center"/>
    </xf>
    <xf numFmtId="0" fontId="13" fillId="0" borderId="163" xfId="1" applyFont="1" applyFill="1" applyBorder="1" applyAlignment="1">
      <alignment horizontal="center" vertical="center"/>
    </xf>
    <xf numFmtId="0" fontId="14" fillId="0" borderId="164" xfId="0" applyFont="1" applyFill="1" applyBorder="1" applyAlignment="1">
      <alignment horizontal="center" vertical="center"/>
    </xf>
    <xf numFmtId="0" fontId="15" fillId="36" borderId="165" xfId="0" applyFont="1" applyFill="1" applyBorder="1" applyAlignment="1">
      <alignment horizontal="left" vertical="center"/>
    </xf>
    <xf numFmtId="49" fontId="10" fillId="0" borderId="164" xfId="0" applyNumberFormat="1" applyFont="1" applyFill="1" applyBorder="1" applyAlignment="1">
      <alignment horizontal="center"/>
    </xf>
    <xf numFmtId="0" fontId="15" fillId="2" borderId="164" xfId="0" applyFont="1" applyFill="1" applyBorder="1" applyAlignment="1">
      <alignment horizontal="center" vertical="center"/>
    </xf>
    <xf numFmtId="0" fontId="15" fillId="0" borderId="164" xfId="0" applyFont="1" applyFill="1" applyBorder="1" applyAlignment="1">
      <alignment horizontal="center" vertical="center"/>
    </xf>
    <xf numFmtId="0" fontId="8" fillId="26" borderId="166" xfId="0" applyFont="1" applyFill="1" applyBorder="1" applyAlignment="1">
      <alignment horizontal="center" vertical="center"/>
    </xf>
    <xf numFmtId="1" fontId="18" fillId="0" borderId="164" xfId="0" applyNumberFormat="1" applyFont="1" applyFill="1" applyBorder="1" applyAlignment="1">
      <alignment horizontal="center" vertical="center"/>
    </xf>
    <xf numFmtId="20" fontId="29" fillId="0" borderId="167" xfId="0" applyNumberFormat="1" applyFont="1" applyFill="1" applyBorder="1" applyAlignment="1">
      <alignment horizontal="center" vertical="center"/>
    </xf>
    <xf numFmtId="0" fontId="53" fillId="0" borderId="168" xfId="0" applyFont="1" applyFill="1" applyBorder="1" applyAlignment="1">
      <alignment horizontal="center"/>
    </xf>
    <xf numFmtId="0" fontId="18" fillId="0" borderId="169" xfId="0" applyFont="1" applyFill="1" applyBorder="1" applyAlignment="1">
      <alignment horizontal="left" vertical="center"/>
    </xf>
    <xf numFmtId="0" fontId="13" fillId="0" borderId="169" xfId="0" applyFont="1" applyFill="1" applyBorder="1" applyAlignment="1">
      <alignment horizontal="center" vertical="center"/>
    </xf>
    <xf numFmtId="0" fontId="14" fillId="0" borderId="170" xfId="0" applyFont="1" applyFill="1" applyBorder="1" applyAlignment="1">
      <alignment horizontal="center" vertical="center"/>
    </xf>
    <xf numFmtId="49" fontId="10" fillId="0" borderId="170" xfId="0" applyNumberFormat="1" applyFont="1" applyFill="1" applyBorder="1" applyAlignment="1">
      <alignment horizontal="center"/>
    </xf>
    <xf numFmtId="0" fontId="15" fillId="2" borderId="170" xfId="0" applyFont="1" applyFill="1" applyBorder="1" applyAlignment="1">
      <alignment horizontal="center" vertical="center"/>
    </xf>
    <xf numFmtId="0" fontId="15" fillId="0" borderId="170" xfId="0" applyFont="1" applyFill="1" applyBorder="1" applyAlignment="1">
      <alignment horizontal="center" vertical="center"/>
    </xf>
    <xf numFmtId="0" fontId="8" fillId="26" borderId="171" xfId="0" applyFont="1" applyFill="1" applyBorder="1" applyAlignment="1">
      <alignment horizontal="center" vertical="center"/>
    </xf>
    <xf numFmtId="1" fontId="18" fillId="0" borderId="170" xfId="0" applyNumberFormat="1" applyFont="1" applyFill="1" applyBorder="1" applyAlignment="1">
      <alignment horizontal="center" vertical="center"/>
    </xf>
    <xf numFmtId="20" fontId="29" fillId="0" borderId="172" xfId="0" applyNumberFormat="1" applyFont="1" applyFill="1" applyBorder="1" applyAlignment="1">
      <alignment horizontal="center" vertical="center"/>
    </xf>
    <xf numFmtId="0" fontId="53" fillId="0" borderId="173" xfId="0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 vertical="center"/>
    </xf>
    <xf numFmtId="0" fontId="53" fillId="0" borderId="174" xfId="0" applyFont="1" applyFill="1" applyBorder="1" applyAlignment="1">
      <alignment horizontal="center"/>
    </xf>
    <xf numFmtId="0" fontId="18" fillId="0" borderId="175" xfId="0" applyFont="1" applyFill="1" applyBorder="1" applyAlignment="1">
      <alignment horizontal="left" vertical="center"/>
    </xf>
    <xf numFmtId="0" fontId="13" fillId="0" borderId="175" xfId="0" applyFont="1" applyFill="1" applyBorder="1" applyAlignment="1">
      <alignment horizontal="center" vertical="center"/>
    </xf>
    <xf numFmtId="0" fontId="14" fillId="0" borderId="176" xfId="0" applyFont="1" applyFill="1" applyBorder="1" applyAlignment="1">
      <alignment horizontal="center" vertical="center"/>
    </xf>
    <xf numFmtId="0" fontId="8" fillId="32" borderId="177" xfId="0" applyFont="1" applyFill="1" applyBorder="1" applyAlignment="1">
      <alignment horizontal="left" vertical="center"/>
    </xf>
    <xf numFmtId="49" fontId="10" fillId="3" borderId="176" xfId="0" applyNumberFormat="1" applyFont="1" applyFill="1" applyBorder="1" applyAlignment="1">
      <alignment horizontal="center"/>
    </xf>
    <xf numFmtId="0" fontId="15" fillId="2" borderId="176" xfId="0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/>
    </xf>
    <xf numFmtId="0" fontId="8" fillId="26" borderId="178" xfId="0" applyFont="1" applyFill="1" applyBorder="1" applyAlignment="1">
      <alignment horizontal="center" vertical="center"/>
    </xf>
    <xf numFmtId="1" fontId="18" fillId="0" borderId="53" xfId="0" applyNumberFormat="1" applyFont="1" applyFill="1" applyBorder="1" applyAlignment="1">
      <alignment horizontal="center" vertical="center"/>
    </xf>
    <xf numFmtId="20" fontId="29" fillId="0" borderId="179" xfId="0" applyNumberFormat="1" applyFont="1" applyFill="1" applyBorder="1" applyAlignment="1">
      <alignment horizontal="center" vertical="center"/>
    </xf>
    <xf numFmtId="0" fontId="59" fillId="0" borderId="0" xfId="0" applyFont="1"/>
    <xf numFmtId="0" fontId="11" fillId="0" borderId="170" xfId="0" applyFont="1" applyFill="1" applyBorder="1" applyAlignment="1">
      <alignment horizontal="center" vertical="center"/>
    </xf>
    <xf numFmtId="0" fontId="12" fillId="0" borderId="170" xfId="0" applyFont="1" applyFill="1" applyBorder="1" applyAlignment="1">
      <alignment horizontal="center" vertical="center"/>
    </xf>
    <xf numFmtId="0" fontId="8" fillId="0" borderId="171" xfId="0" applyFont="1" applyFill="1" applyBorder="1" applyAlignment="1">
      <alignment horizontal="center" vertical="center"/>
    </xf>
    <xf numFmtId="0" fontId="8" fillId="0" borderId="170" xfId="0" applyFont="1" applyFill="1" applyBorder="1" applyAlignment="1">
      <alignment horizontal="center" vertical="center"/>
    </xf>
    <xf numFmtId="164" fontId="8" fillId="0" borderId="170" xfId="0" applyNumberFormat="1" applyFont="1" applyFill="1" applyBorder="1" applyAlignment="1">
      <alignment horizontal="center"/>
    </xf>
    <xf numFmtId="20" fontId="8" fillId="0" borderId="170" xfId="0" applyNumberFormat="1" applyFont="1" applyFill="1" applyBorder="1" applyAlignment="1">
      <alignment horizontal="center"/>
    </xf>
    <xf numFmtId="164" fontId="15" fillId="0" borderId="170" xfId="0" applyNumberFormat="1" applyFont="1" applyFill="1" applyBorder="1" applyAlignment="1">
      <alignment horizontal="center"/>
    </xf>
    <xf numFmtId="0" fontId="14" fillId="0" borderId="180" xfId="0" applyFont="1" applyFill="1" applyBorder="1" applyAlignment="1">
      <alignment horizontal="center" vertical="center"/>
    </xf>
    <xf numFmtId="164" fontId="15" fillId="0" borderId="181" xfId="1" applyNumberFormat="1" applyFont="1" applyFill="1" applyBorder="1" applyAlignment="1">
      <alignment horizontal="left" vertical="center"/>
    </xf>
    <xf numFmtId="164" fontId="15" fillId="0" borderId="165" xfId="1" applyNumberFormat="1" applyFont="1" applyFill="1" applyBorder="1" applyAlignment="1">
      <alignment horizontal="left" vertical="center"/>
    </xf>
    <xf numFmtId="0" fontId="8" fillId="0" borderId="166" xfId="0" applyFont="1" applyFill="1" applyBorder="1" applyAlignment="1">
      <alignment horizontal="center" vertical="center"/>
    </xf>
    <xf numFmtId="0" fontId="8" fillId="0" borderId="164" xfId="0" applyFont="1" applyFill="1" applyBorder="1" applyAlignment="1">
      <alignment horizontal="center" vertical="center"/>
    </xf>
    <xf numFmtId="0" fontId="24" fillId="0" borderId="164" xfId="0" applyFont="1" applyFill="1" applyBorder="1" applyAlignment="1">
      <alignment horizontal="center" vertical="center"/>
    </xf>
    <xf numFmtId="164" fontId="15" fillId="0" borderId="166" xfId="0" applyNumberFormat="1" applyFont="1" applyFill="1" applyBorder="1" applyAlignment="1">
      <alignment horizontal="center"/>
    </xf>
    <xf numFmtId="164" fontId="8" fillId="0" borderId="164" xfId="0" applyNumberFormat="1" applyFont="1" applyFill="1" applyBorder="1" applyAlignment="1">
      <alignment horizontal="center"/>
    </xf>
    <xf numFmtId="20" fontId="8" fillId="0" borderId="164" xfId="0" applyNumberFormat="1" applyFont="1" applyFill="1" applyBorder="1" applyAlignment="1">
      <alignment horizontal="center"/>
    </xf>
    <xf numFmtId="0" fontId="8" fillId="0" borderId="164" xfId="0" applyFont="1" applyFill="1" applyBorder="1" applyAlignment="1">
      <alignment horizontal="center"/>
    </xf>
    <xf numFmtId="0" fontId="11" fillId="0" borderId="164" xfId="0" applyFont="1" applyFill="1" applyBorder="1" applyAlignment="1">
      <alignment horizontal="center" vertical="center"/>
    </xf>
    <xf numFmtId="0" fontId="12" fillId="0" borderId="164" xfId="0" applyFont="1" applyFill="1" applyBorder="1" applyAlignment="1">
      <alignment horizontal="center" vertical="center"/>
    </xf>
    <xf numFmtId="0" fontId="22" fillId="0" borderId="164" xfId="0" applyFont="1" applyFill="1" applyBorder="1" applyAlignment="1">
      <alignment horizontal="left" vertical="center"/>
    </xf>
    <xf numFmtId="0" fontId="13" fillId="0" borderId="164" xfId="0" applyFont="1" applyFill="1" applyBorder="1" applyAlignment="1">
      <alignment horizontal="center" vertical="center"/>
    </xf>
    <xf numFmtId="0" fontId="24" fillId="0" borderId="166" xfId="0" applyFont="1" applyFill="1" applyBorder="1" applyAlignment="1">
      <alignment horizontal="center" vertical="center"/>
    </xf>
    <xf numFmtId="49" fontId="8" fillId="0" borderId="164" xfId="0" applyNumberFormat="1" applyFont="1" applyFill="1" applyBorder="1" applyAlignment="1">
      <alignment horizontal="center"/>
    </xf>
    <xf numFmtId="0" fontId="50" fillId="10" borderId="164" xfId="1" applyFont="1" applyFill="1" applyBorder="1" applyAlignment="1">
      <alignment horizontal="left" vertical="center"/>
    </xf>
    <xf numFmtId="0" fontId="13" fillId="10" borderId="164" xfId="1" applyFont="1" applyFill="1" applyBorder="1" applyAlignment="1">
      <alignment horizontal="center" vertical="center"/>
    </xf>
    <xf numFmtId="164" fontId="15" fillId="0" borderId="164" xfId="0" applyNumberFormat="1" applyFont="1" applyFill="1" applyBorder="1" applyAlignment="1">
      <alignment horizontal="center"/>
    </xf>
    <xf numFmtId="164" fontId="16" fillId="0" borderId="166" xfId="0" applyNumberFormat="1" applyFont="1" applyFill="1" applyBorder="1" applyAlignment="1">
      <alignment horizontal="center" vertical="center"/>
    </xf>
    <xf numFmtId="0" fontId="8" fillId="26" borderId="0" xfId="0" applyFont="1" applyFill="1" applyBorder="1" applyAlignment="1">
      <alignment horizontal="center" vertical="center"/>
    </xf>
    <xf numFmtId="0" fontId="8" fillId="26" borderId="164" xfId="0" applyFont="1" applyFill="1" applyBorder="1" applyAlignment="1">
      <alignment horizontal="center" vertical="center"/>
    </xf>
    <xf numFmtId="20" fontId="8" fillId="0" borderId="166" xfId="0" applyNumberFormat="1" applyFont="1" applyFill="1" applyBorder="1" applyAlignment="1">
      <alignment horizontal="center"/>
    </xf>
    <xf numFmtId="0" fontId="18" fillId="0" borderId="164" xfId="1" applyFont="1" applyFill="1" applyBorder="1" applyAlignment="1">
      <alignment horizontal="left" vertical="center"/>
    </xf>
    <xf numFmtId="0" fontId="13" fillId="0" borderId="164" xfId="1" applyFont="1" applyFill="1" applyBorder="1" applyAlignment="1">
      <alignment horizontal="center" vertical="center"/>
    </xf>
    <xf numFmtId="0" fontId="15" fillId="30" borderId="165" xfId="0" applyFont="1" applyFill="1" applyBorder="1" applyAlignment="1">
      <alignment horizontal="left" vertical="center"/>
    </xf>
    <xf numFmtId="49" fontId="8" fillId="0" borderId="166" xfId="0" applyNumberFormat="1" applyFont="1" applyFill="1" applyBorder="1" applyAlignment="1">
      <alignment horizontal="center"/>
    </xf>
    <xf numFmtId="0" fontId="15" fillId="31" borderId="165" xfId="0" applyFont="1" applyFill="1" applyBorder="1" applyAlignment="1">
      <alignment horizontal="left" vertical="center"/>
    </xf>
    <xf numFmtId="0" fontId="18" fillId="0" borderId="164" xfId="0" applyFont="1" applyFill="1" applyBorder="1" applyAlignment="1">
      <alignment horizontal="left" vertical="center"/>
    </xf>
    <xf numFmtId="0" fontId="11" fillId="34" borderId="164" xfId="0" applyFont="1" applyFill="1" applyBorder="1" applyAlignment="1">
      <alignment horizontal="center" vertical="center"/>
    </xf>
    <xf numFmtId="0" fontId="16" fillId="0" borderId="164" xfId="0" applyFont="1" applyFill="1" applyBorder="1" applyAlignment="1">
      <alignment horizontal="center" vertical="center"/>
    </xf>
    <xf numFmtId="0" fontId="11" fillId="0" borderId="165" xfId="0" applyFont="1" applyFill="1" applyBorder="1" applyAlignment="1">
      <alignment horizontal="center" vertical="center"/>
    </xf>
    <xf numFmtId="0" fontId="15" fillId="13" borderId="166" xfId="0" applyFont="1" applyFill="1" applyBorder="1" applyAlignment="1">
      <alignment horizontal="center" vertical="center"/>
    </xf>
    <xf numFmtId="0" fontId="8" fillId="10" borderId="164" xfId="0" applyFont="1" applyFill="1" applyBorder="1" applyAlignment="1">
      <alignment horizontal="center"/>
    </xf>
    <xf numFmtId="49" fontId="15" fillId="10" borderId="164" xfId="0" applyNumberFormat="1" applyFont="1" applyFill="1" applyBorder="1" applyAlignment="1">
      <alignment horizontal="center"/>
    </xf>
    <xf numFmtId="0" fontId="8" fillId="4" borderId="166" xfId="0" applyFont="1" applyFill="1" applyBorder="1" applyAlignment="1">
      <alignment horizontal="center" vertical="center"/>
    </xf>
    <xf numFmtId="0" fontId="15" fillId="0" borderId="165" xfId="0" applyFont="1" applyFill="1" applyBorder="1" applyAlignment="1">
      <alignment horizontal="left" vertical="center"/>
    </xf>
    <xf numFmtId="164" fontId="15" fillId="0" borderId="165" xfId="0" applyNumberFormat="1" applyFont="1" applyFill="1" applyBorder="1" applyAlignment="1">
      <alignment horizontal="left" vertical="center"/>
    </xf>
    <xf numFmtId="0" fontId="15" fillId="32" borderId="165" xfId="0" applyFont="1" applyFill="1" applyBorder="1" applyAlignment="1">
      <alignment horizontal="left" vertical="center"/>
    </xf>
    <xf numFmtId="164" fontId="15" fillId="30" borderId="165" xfId="0" applyNumberFormat="1" applyFont="1" applyFill="1" applyBorder="1" applyAlignment="1">
      <alignment horizontal="left" vertical="center"/>
    </xf>
    <xf numFmtId="164" fontId="16" fillId="0" borderId="164" xfId="0" applyNumberFormat="1" applyFont="1" applyFill="1" applyBorder="1" applyAlignment="1">
      <alignment horizontal="center" vertical="center"/>
    </xf>
    <xf numFmtId="1" fontId="21" fillId="0" borderId="164" xfId="0" applyNumberFormat="1" applyFont="1" applyFill="1" applyBorder="1" applyAlignment="1">
      <alignment horizontal="center" vertical="center"/>
    </xf>
    <xf numFmtId="0" fontId="15" fillId="13" borderId="164" xfId="0" applyFont="1" applyFill="1" applyBorder="1" applyAlignment="1">
      <alignment horizontal="center" vertical="center"/>
    </xf>
    <xf numFmtId="0" fontId="8" fillId="32" borderId="165" xfId="0" applyFont="1" applyFill="1" applyBorder="1" applyAlignment="1">
      <alignment horizontal="left" vertical="center"/>
    </xf>
    <xf numFmtId="164" fontId="8" fillId="0" borderId="166" xfId="0" applyNumberFormat="1" applyFont="1" applyFill="1" applyBorder="1" applyAlignment="1">
      <alignment horizontal="center"/>
    </xf>
    <xf numFmtId="49" fontId="8" fillId="3" borderId="164" xfId="0" applyNumberFormat="1" applyFont="1" applyFill="1" applyBorder="1" applyAlignment="1">
      <alignment horizontal="center"/>
    </xf>
    <xf numFmtId="0" fontId="8" fillId="10" borderId="166" xfId="0" applyFont="1" applyFill="1" applyBorder="1" applyAlignment="1">
      <alignment horizontal="center" vertical="center"/>
    </xf>
    <xf numFmtId="165" fontId="8" fillId="0" borderId="164" xfId="0" applyNumberFormat="1" applyFont="1" applyFill="1" applyBorder="1" applyAlignment="1">
      <alignment horizontal="center"/>
    </xf>
    <xf numFmtId="165" fontId="8" fillId="0" borderId="166" xfId="0" applyNumberFormat="1" applyFont="1" applyFill="1" applyBorder="1" applyAlignment="1">
      <alignment horizontal="center"/>
    </xf>
    <xf numFmtId="49" fontId="24" fillId="0" borderId="164" xfId="0" applyNumberFormat="1" applyFont="1" applyFill="1" applyBorder="1" applyAlignment="1">
      <alignment horizontal="center"/>
    </xf>
    <xf numFmtId="0" fontId="18" fillId="0" borderId="163" xfId="0" applyFont="1" applyFill="1" applyBorder="1" applyAlignment="1">
      <alignment horizontal="left" vertical="center"/>
    </xf>
    <xf numFmtId="0" fontId="13" fillId="0" borderId="163" xfId="0" applyFont="1" applyFill="1" applyBorder="1" applyAlignment="1">
      <alignment horizontal="center" vertical="center"/>
    </xf>
    <xf numFmtId="0" fontId="8" fillId="0" borderId="154" xfId="0" applyFont="1" applyFill="1" applyBorder="1" applyAlignment="1">
      <alignment horizontal="center" vertical="center"/>
    </xf>
    <xf numFmtId="0" fontId="24" fillId="0" borderId="154" xfId="0" applyFont="1" applyFill="1" applyBorder="1" applyAlignment="1">
      <alignment horizontal="center" vertical="center"/>
    </xf>
    <xf numFmtId="0" fontId="8" fillId="0" borderId="153" xfId="0" applyFont="1" applyFill="1" applyBorder="1" applyAlignment="1">
      <alignment horizontal="center" vertical="center"/>
    </xf>
    <xf numFmtId="49" fontId="8" fillId="0" borderId="153" xfId="0" applyNumberFormat="1" applyFont="1" applyFill="1" applyBorder="1" applyAlignment="1">
      <alignment horizontal="center"/>
    </xf>
    <xf numFmtId="20" fontId="8" fillId="0" borderId="153" xfId="0" applyNumberFormat="1" applyFont="1" applyFill="1" applyBorder="1" applyAlignment="1">
      <alignment horizontal="center"/>
    </xf>
    <xf numFmtId="0" fontId="11" fillId="0" borderId="153" xfId="0" applyFont="1" applyFill="1" applyBorder="1" applyAlignment="1">
      <alignment horizontal="center" vertical="center"/>
    </xf>
    <xf numFmtId="0" fontId="12" fillId="0" borderId="153" xfId="0" applyFont="1" applyFill="1" applyBorder="1" applyAlignment="1">
      <alignment horizontal="center" vertical="center"/>
    </xf>
    <xf numFmtId="0" fontId="8" fillId="0" borderId="148" xfId="0" applyFont="1" applyFill="1" applyBorder="1" applyAlignment="1">
      <alignment horizontal="center" vertical="center"/>
    </xf>
    <xf numFmtId="164" fontId="15" fillId="0" borderId="148" xfId="0" applyNumberFormat="1" applyFont="1" applyFill="1" applyBorder="1" applyAlignment="1">
      <alignment horizontal="center"/>
    </xf>
    <xf numFmtId="49" fontId="8" fillId="0" borderId="148" xfId="0" applyNumberFormat="1" applyFont="1" applyFill="1" applyBorder="1" applyAlignment="1">
      <alignment horizontal="center"/>
    </xf>
    <xf numFmtId="49" fontId="24" fillId="0" borderId="148" xfId="0" applyNumberFormat="1" applyFont="1" applyFill="1" applyBorder="1" applyAlignment="1">
      <alignment horizontal="center"/>
    </xf>
    <xf numFmtId="0" fontId="11" fillId="0" borderId="148" xfId="0" applyFont="1" applyFill="1" applyBorder="1" applyAlignment="1">
      <alignment horizontal="center" vertical="center"/>
    </xf>
    <xf numFmtId="0" fontId="12" fillId="0" borderId="148" xfId="0" applyFont="1" applyFill="1" applyBorder="1" applyAlignment="1">
      <alignment horizontal="center" vertical="center"/>
    </xf>
    <xf numFmtId="0" fontId="8" fillId="0" borderId="137" xfId="0" applyFont="1" applyFill="1" applyBorder="1" applyAlignment="1">
      <alignment horizontal="center" vertical="center"/>
    </xf>
    <xf numFmtId="0" fontId="8" fillId="0" borderId="136" xfId="0" applyFont="1" applyFill="1" applyBorder="1" applyAlignment="1">
      <alignment horizontal="center" vertical="center"/>
    </xf>
    <xf numFmtId="49" fontId="8" fillId="0" borderId="136" xfId="0" applyNumberFormat="1" applyFont="1" applyFill="1" applyBorder="1" applyAlignment="1">
      <alignment horizontal="center"/>
    </xf>
    <xf numFmtId="20" fontId="8" fillId="0" borderId="136" xfId="0" applyNumberFormat="1" applyFont="1" applyFill="1" applyBorder="1" applyAlignment="1">
      <alignment horizontal="center"/>
    </xf>
    <xf numFmtId="0" fontId="8" fillId="0" borderId="136" xfId="0" applyFont="1" applyFill="1" applyBorder="1" applyAlignment="1">
      <alignment horizontal="center"/>
    </xf>
    <xf numFmtId="0" fontId="11" fillId="0" borderId="136" xfId="0" applyFont="1" applyFill="1" applyBorder="1" applyAlignment="1">
      <alignment horizontal="center" vertical="center"/>
    </xf>
    <xf numFmtId="0" fontId="12" fillId="0" borderId="136" xfId="0" applyFont="1" applyFill="1" applyBorder="1" applyAlignment="1">
      <alignment horizontal="center" vertical="center"/>
    </xf>
    <xf numFmtId="0" fontId="8" fillId="0" borderId="132" xfId="0" applyFont="1" applyFill="1" applyBorder="1" applyAlignment="1">
      <alignment horizontal="center" vertical="center"/>
    </xf>
    <xf numFmtId="0" fontId="8" fillId="0" borderId="130" xfId="0" applyFont="1" applyFill="1" applyBorder="1" applyAlignment="1">
      <alignment horizontal="center" vertical="center"/>
    </xf>
    <xf numFmtId="49" fontId="8" fillId="0" borderId="130" xfId="0" applyNumberFormat="1" applyFont="1" applyFill="1" applyBorder="1" applyAlignment="1">
      <alignment horizontal="center"/>
    </xf>
    <xf numFmtId="0" fontId="8" fillId="0" borderId="130" xfId="0" applyFont="1" applyFill="1" applyBorder="1" applyAlignment="1">
      <alignment horizontal="center"/>
    </xf>
    <xf numFmtId="0" fontId="11" fillId="0" borderId="130" xfId="0" applyFont="1" applyFill="1" applyBorder="1" applyAlignment="1">
      <alignment horizontal="center" vertical="center"/>
    </xf>
    <xf numFmtId="0" fontId="12" fillId="0" borderId="130" xfId="0" applyFont="1" applyFill="1" applyBorder="1" applyAlignment="1">
      <alignment horizontal="center" vertical="center"/>
    </xf>
    <xf numFmtId="1" fontId="13" fillId="0" borderId="183" xfId="0" applyNumberFormat="1" applyFont="1" applyFill="1" applyBorder="1" applyAlignment="1">
      <alignment horizontal="center" vertical="center"/>
    </xf>
    <xf numFmtId="164" fontId="15" fillId="0" borderId="130" xfId="0" applyNumberFormat="1" applyFont="1" applyFill="1" applyBorder="1" applyAlignment="1">
      <alignment horizontal="center"/>
    </xf>
    <xf numFmtId="49" fontId="8" fillId="0" borderId="125" xfId="0" applyNumberFormat="1" applyFont="1" applyFill="1" applyBorder="1" applyAlignment="1">
      <alignment horizontal="center"/>
    </xf>
    <xf numFmtId="0" fontId="15" fillId="0" borderId="185" xfId="0" applyFont="1" applyFill="1" applyBorder="1" applyAlignment="1">
      <alignment horizontal="center" vertical="center"/>
    </xf>
    <xf numFmtId="0" fontId="8" fillId="0" borderId="126" xfId="0" applyFont="1" applyFill="1" applyBorder="1" applyAlignment="1">
      <alignment horizontal="center" vertical="center"/>
    </xf>
    <xf numFmtId="0" fontId="8" fillId="0" borderId="125" xfId="0" applyFont="1" applyFill="1" applyBorder="1" applyAlignment="1">
      <alignment horizontal="center" vertical="center"/>
    </xf>
    <xf numFmtId="0" fontId="8" fillId="0" borderId="186" xfId="0" applyFont="1" applyFill="1" applyBorder="1" applyAlignment="1">
      <alignment horizontal="center" vertical="center"/>
    </xf>
    <xf numFmtId="164" fontId="15" fillId="0" borderId="187" xfId="0" applyNumberFormat="1" applyFont="1" applyFill="1" applyBorder="1" applyAlignment="1">
      <alignment horizontal="center"/>
    </xf>
    <xf numFmtId="20" fontId="24" fillId="0" borderId="125" xfId="0" applyNumberFormat="1" applyFont="1" applyFill="1" applyBorder="1" applyAlignment="1">
      <alignment horizontal="center"/>
    </xf>
    <xf numFmtId="164" fontId="8" fillId="0" borderId="125" xfId="0" applyNumberFormat="1" applyFont="1" applyFill="1" applyBorder="1" applyAlignment="1">
      <alignment horizontal="center"/>
    </xf>
    <xf numFmtId="0" fontId="8" fillId="0" borderId="125" xfId="0" applyFont="1" applyFill="1" applyBorder="1" applyAlignment="1">
      <alignment horizontal="center"/>
    </xf>
    <xf numFmtId="20" fontId="8" fillId="0" borderId="125" xfId="0" applyNumberFormat="1" applyFont="1" applyFill="1" applyBorder="1" applyAlignment="1">
      <alignment horizontal="center"/>
    </xf>
    <xf numFmtId="0" fontId="11" fillId="0" borderId="125" xfId="0" applyFont="1" applyFill="1" applyBorder="1" applyAlignment="1">
      <alignment horizontal="center" vertical="center"/>
    </xf>
    <xf numFmtId="0" fontId="12" fillId="0" borderId="125" xfId="0" applyFont="1" applyFill="1" applyBorder="1" applyAlignment="1">
      <alignment horizontal="center" vertical="center"/>
    </xf>
    <xf numFmtId="164" fontId="16" fillId="0" borderId="182" xfId="0" applyNumberFormat="1" applyFont="1" applyFill="1" applyBorder="1" applyAlignment="1">
      <alignment horizontal="center" vertical="center"/>
    </xf>
    <xf numFmtId="0" fontId="10" fillId="0" borderId="74" xfId="0" applyFont="1" applyFill="1" applyBorder="1" applyAlignment="1">
      <alignment horizontal="center" vertical="center"/>
    </xf>
    <xf numFmtId="0" fontId="8" fillId="9" borderId="7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 textRotation="90"/>
    </xf>
    <xf numFmtId="0" fontId="5" fillId="3" borderId="11" xfId="0" applyFont="1" applyFill="1" applyBorder="1" applyAlignment="1">
      <alignment horizontal="center" vertical="center" textRotation="90"/>
    </xf>
    <xf numFmtId="0" fontId="5" fillId="3" borderId="60" xfId="0" applyFont="1" applyFill="1" applyBorder="1" applyAlignment="1">
      <alignment horizontal="center" vertical="center" textRotation="90"/>
    </xf>
    <xf numFmtId="0" fontId="5" fillId="3" borderId="63" xfId="0" applyFont="1" applyFill="1" applyBorder="1" applyAlignment="1">
      <alignment horizontal="center" vertical="center" textRotation="90"/>
    </xf>
    <xf numFmtId="0" fontId="10" fillId="0" borderId="0" xfId="0" applyFont="1" applyFill="1" applyAlignment="1">
      <alignment horizontal="center" vertical="center"/>
    </xf>
    <xf numFmtId="0" fontId="10" fillId="0" borderId="73" xfId="0" applyFont="1" applyFill="1" applyBorder="1" applyAlignment="1">
      <alignment horizontal="center" vertical="center"/>
    </xf>
    <xf numFmtId="0" fontId="28" fillId="0" borderId="79" xfId="0" applyFont="1" applyFill="1" applyBorder="1" applyAlignment="1">
      <alignment horizontal="center" vertical="center"/>
    </xf>
    <xf numFmtId="0" fontId="6" fillId="9" borderId="74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 vertical="center" textRotation="90"/>
    </xf>
    <xf numFmtId="0" fontId="5" fillId="3" borderId="23" xfId="0" applyFont="1" applyFill="1" applyBorder="1" applyAlignment="1">
      <alignment horizontal="center" vertical="center" textRotation="90"/>
    </xf>
    <xf numFmtId="0" fontId="49" fillId="7" borderId="84" xfId="0" applyFont="1" applyFill="1" applyBorder="1" applyAlignment="1">
      <alignment horizontal="center"/>
    </xf>
    <xf numFmtId="0" fontId="49" fillId="7" borderId="24" xfId="0" applyFont="1" applyFill="1" applyBorder="1" applyAlignment="1">
      <alignment horizontal="center"/>
    </xf>
    <xf numFmtId="0" fontId="49" fillId="7" borderId="50" xfId="0" applyFont="1" applyFill="1" applyBorder="1" applyAlignment="1">
      <alignment horizontal="center"/>
    </xf>
    <xf numFmtId="0" fontId="49" fillId="7" borderId="85" xfId="0" applyFont="1" applyFill="1" applyBorder="1" applyAlignment="1">
      <alignment horizontal="center"/>
    </xf>
    <xf numFmtId="0" fontId="10" fillId="7" borderId="84" xfId="0" applyFont="1" applyFill="1" applyBorder="1" applyAlignment="1">
      <alignment horizontal="center"/>
    </xf>
    <xf numFmtId="0" fontId="10" fillId="7" borderId="24" xfId="0" applyFont="1" applyFill="1" applyBorder="1" applyAlignment="1">
      <alignment horizontal="center"/>
    </xf>
    <xf numFmtId="0" fontId="10" fillId="7" borderId="50" xfId="0" applyFont="1" applyFill="1" applyBorder="1" applyAlignment="1">
      <alignment horizontal="center"/>
    </xf>
    <xf numFmtId="0" fontId="10" fillId="7" borderId="85" xfId="0" applyFont="1" applyFill="1" applyBorder="1" applyAlignment="1">
      <alignment horizontal="center"/>
    </xf>
    <xf numFmtId="0" fontId="8" fillId="34" borderId="74" xfId="0" applyFont="1" applyFill="1" applyBorder="1" applyAlignment="1">
      <alignment horizontal="center"/>
    </xf>
    <xf numFmtId="0" fontId="5" fillId="3" borderId="187" xfId="0" applyFont="1" applyFill="1" applyBorder="1" applyAlignment="1">
      <alignment horizontal="center" vertical="center" textRotation="90"/>
    </xf>
    <xf numFmtId="0" fontId="6" fillId="34" borderId="74" xfId="0" applyFont="1" applyFill="1" applyBorder="1" applyAlignment="1">
      <alignment horizontal="center"/>
    </xf>
    <xf numFmtId="0" fontId="37" fillId="0" borderId="12" xfId="0" applyFont="1" applyFill="1" applyBorder="1" applyAlignment="1">
      <alignment horizontal="left"/>
    </xf>
    <xf numFmtId="0" fontId="37" fillId="0" borderId="95" xfId="0" applyFont="1" applyFill="1" applyBorder="1" applyAlignment="1">
      <alignment horizontal="left"/>
    </xf>
    <xf numFmtId="0" fontId="32" fillId="28" borderId="89" xfId="0" applyFont="1" applyFill="1" applyBorder="1" applyAlignment="1">
      <alignment horizontal="center"/>
    </xf>
    <xf numFmtId="0" fontId="32" fillId="28" borderId="90" xfId="0" applyFont="1" applyFill="1" applyBorder="1" applyAlignment="1">
      <alignment horizontal="center"/>
    </xf>
    <xf numFmtId="0" fontId="32" fillId="28" borderId="91" xfId="0" applyFont="1" applyFill="1" applyBorder="1" applyAlignment="1">
      <alignment horizontal="center"/>
    </xf>
    <xf numFmtId="0" fontId="33" fillId="12" borderId="92" xfId="0" applyFont="1" applyFill="1" applyBorder="1" applyAlignment="1">
      <alignment horizontal="center"/>
    </xf>
    <xf numFmtId="0" fontId="34" fillId="12" borderId="24" xfId="0" applyFont="1" applyFill="1" applyBorder="1"/>
    <xf numFmtId="0" fontId="34" fillId="12" borderId="93" xfId="0" applyFont="1" applyFill="1" applyBorder="1"/>
    <xf numFmtId="0" fontId="33" fillId="12" borderId="27" xfId="0" applyFont="1" applyFill="1" applyBorder="1" applyAlignment="1">
      <alignment horizontal="center"/>
    </xf>
    <xf numFmtId="0" fontId="33" fillId="12" borderId="24" xfId="0" applyFont="1" applyFill="1" applyBorder="1" applyAlignment="1">
      <alignment horizontal="center"/>
    </xf>
    <xf numFmtId="0" fontId="33" fillId="12" borderId="25" xfId="0" applyFont="1" applyFill="1" applyBorder="1" applyAlignment="1">
      <alignment horizontal="center"/>
    </xf>
    <xf numFmtId="0" fontId="33" fillId="12" borderId="93" xfId="0" applyFont="1" applyFill="1" applyBorder="1" applyAlignment="1">
      <alignment horizontal="center"/>
    </xf>
    <xf numFmtId="0" fontId="36" fillId="10" borderId="39" xfId="0" applyFont="1" applyFill="1" applyBorder="1" applyAlignment="1">
      <alignment horizontal="center"/>
    </xf>
    <xf numFmtId="0" fontId="33" fillId="29" borderId="27" xfId="0" applyFont="1" applyFill="1" applyBorder="1" applyAlignment="1">
      <alignment horizontal="center"/>
    </xf>
    <xf numFmtId="0" fontId="33" fillId="29" borderId="24" xfId="0" applyFont="1" applyFill="1" applyBorder="1" applyAlignment="1">
      <alignment horizontal="center"/>
    </xf>
    <xf numFmtId="0" fontId="33" fillId="29" borderId="25" xfId="0" applyFont="1" applyFill="1" applyBorder="1" applyAlignment="1">
      <alignment horizontal="center"/>
    </xf>
    <xf numFmtId="0" fontId="33" fillId="29" borderId="92" xfId="0" applyFont="1" applyFill="1" applyBorder="1" applyAlignment="1">
      <alignment horizontal="center"/>
    </xf>
    <xf numFmtId="0" fontId="33" fillId="29" borderId="93" xfId="0" applyFont="1" applyFill="1" applyBorder="1" applyAlignment="1">
      <alignment horizontal="center"/>
    </xf>
    <xf numFmtId="0" fontId="37" fillId="0" borderId="12" xfId="0" applyFont="1" applyFill="1" applyBorder="1" applyAlignment="1">
      <alignment horizontal="center"/>
    </xf>
    <xf numFmtId="0" fontId="37" fillId="0" borderId="95" xfId="0" applyFont="1" applyFill="1" applyBorder="1" applyAlignment="1">
      <alignment horizontal="center"/>
    </xf>
    <xf numFmtId="0" fontId="37" fillId="0" borderId="13" xfId="0" applyFont="1" applyFill="1" applyBorder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111" xfId="0" applyFont="1" applyFill="1" applyBorder="1" applyAlignment="1">
      <alignment horizontal="center"/>
    </xf>
    <xf numFmtId="0" fontId="48" fillId="6" borderId="100" xfId="0" applyFont="1" applyFill="1" applyBorder="1" applyAlignment="1">
      <alignment horizontal="center" vertical="center"/>
    </xf>
    <xf numFmtId="0" fontId="48" fillId="6" borderId="101" xfId="0" applyFont="1" applyFill="1" applyBorder="1" applyAlignment="1">
      <alignment horizontal="center" vertical="center"/>
    </xf>
    <xf numFmtId="0" fontId="48" fillId="6" borderId="102" xfId="0" applyFont="1" applyFill="1" applyBorder="1" applyAlignment="1">
      <alignment horizontal="center" vertical="center"/>
    </xf>
    <xf numFmtId="0" fontId="48" fillId="6" borderId="108" xfId="0" applyFont="1" applyFill="1" applyBorder="1" applyAlignment="1">
      <alignment horizontal="center" vertical="center"/>
    </xf>
    <xf numFmtId="0" fontId="48" fillId="6" borderId="109" xfId="0" applyFont="1" applyFill="1" applyBorder="1" applyAlignment="1">
      <alignment horizontal="center" vertical="center"/>
    </xf>
    <xf numFmtId="0" fontId="48" fillId="6" borderId="110" xfId="0" applyFont="1" applyFill="1" applyBorder="1" applyAlignment="1">
      <alignment horizontal="center" vertical="center"/>
    </xf>
    <xf numFmtId="0" fontId="36" fillId="10" borderId="104" xfId="0" applyFont="1" applyFill="1" applyBorder="1" applyAlignment="1">
      <alignment horizontal="center"/>
    </xf>
    <xf numFmtId="0" fontId="60" fillId="7" borderId="84" xfId="0" applyFont="1" applyFill="1" applyBorder="1" applyAlignment="1">
      <alignment horizontal="center"/>
    </xf>
    <xf numFmtId="0" fontId="60" fillId="7" borderId="24" xfId="0" applyFont="1" applyFill="1" applyBorder="1" applyAlignment="1">
      <alignment horizontal="center"/>
    </xf>
    <xf numFmtId="0" fontId="60" fillId="7" borderId="50" xfId="0" applyFont="1" applyFill="1" applyBorder="1" applyAlignment="1">
      <alignment horizontal="center"/>
    </xf>
    <xf numFmtId="0" fontId="60" fillId="7" borderId="85" xfId="0" applyFont="1" applyFill="1" applyBorder="1" applyAlignment="1">
      <alignment horizontal="center"/>
    </xf>
    <xf numFmtId="0" fontId="8" fillId="8" borderId="188" xfId="0" applyFont="1" applyFill="1" applyBorder="1" applyAlignment="1">
      <alignment horizontal="center" vertical="center"/>
    </xf>
    <xf numFmtId="0" fontId="22" fillId="0" borderId="180" xfId="0" applyFont="1" applyFill="1" applyBorder="1" applyAlignment="1">
      <alignment horizontal="center" vertical="center"/>
    </xf>
    <xf numFmtId="0" fontId="22" fillId="8" borderId="180" xfId="0" applyFont="1" applyFill="1" applyBorder="1" applyAlignment="1">
      <alignment horizontal="center" vertical="center"/>
    </xf>
    <xf numFmtId="0" fontId="22" fillId="8" borderId="189" xfId="0" applyFont="1" applyFill="1" applyBorder="1" applyAlignment="1">
      <alignment horizontal="center" vertical="center"/>
    </xf>
    <xf numFmtId="0" fontId="61" fillId="10" borderId="190" xfId="0" applyFont="1" applyFill="1" applyBorder="1" applyAlignment="1">
      <alignment horizontal="center" vertical="center"/>
    </xf>
    <xf numFmtId="0" fontId="8" fillId="8" borderId="180" xfId="0" applyFont="1" applyFill="1" applyBorder="1" applyAlignment="1">
      <alignment horizontal="center" vertical="center"/>
    </xf>
    <xf numFmtId="0" fontId="10" fillId="8" borderId="180" xfId="0" applyFont="1" applyFill="1" applyBorder="1" applyAlignment="1">
      <alignment horizontal="center" vertical="center"/>
    </xf>
    <xf numFmtId="0" fontId="8" fillId="10" borderId="180" xfId="0" applyFont="1" applyFill="1" applyBorder="1" applyAlignment="1">
      <alignment horizontal="center" vertical="center"/>
    </xf>
    <xf numFmtId="0" fontId="53" fillId="8" borderId="191" xfId="0" applyFont="1" applyFill="1" applyBorder="1" applyAlignment="1">
      <alignment horizontal="center" vertical="center"/>
    </xf>
    <xf numFmtId="0" fontId="53" fillId="0" borderId="188" xfId="0" applyFont="1" applyFill="1" applyBorder="1" applyAlignment="1">
      <alignment horizontal="center"/>
    </xf>
    <xf numFmtId="0" fontId="18" fillId="0" borderId="180" xfId="1" applyFont="1" applyFill="1" applyBorder="1" applyAlignment="1">
      <alignment horizontal="left" vertical="center"/>
    </xf>
    <xf numFmtId="0" fontId="13" fillId="0" borderId="180" xfId="1" applyFont="1" applyFill="1" applyBorder="1" applyAlignment="1">
      <alignment horizontal="center" vertical="center"/>
    </xf>
    <xf numFmtId="0" fontId="15" fillId="36" borderId="189" xfId="0" applyFont="1" applyFill="1" applyBorder="1" applyAlignment="1">
      <alignment horizontal="left" vertical="center"/>
    </xf>
    <xf numFmtId="164" fontId="10" fillId="0" borderId="180" xfId="0" applyNumberFormat="1" applyFont="1" applyFill="1" applyBorder="1" applyAlignment="1">
      <alignment horizontal="center"/>
    </xf>
    <xf numFmtId="0" fontId="62" fillId="0" borderId="180" xfId="0" applyFont="1" applyFill="1" applyBorder="1" applyAlignment="1">
      <alignment horizontal="center" vertical="center"/>
    </xf>
    <xf numFmtId="0" fontId="15" fillId="0" borderId="180" xfId="0" applyFont="1" applyFill="1" applyBorder="1" applyAlignment="1">
      <alignment horizontal="center" vertical="center"/>
    </xf>
    <xf numFmtId="0" fontId="8" fillId="4" borderId="190" xfId="0" applyFont="1" applyFill="1" applyBorder="1" applyAlignment="1">
      <alignment horizontal="center" vertical="center"/>
    </xf>
    <xf numFmtId="1" fontId="15" fillId="0" borderId="180" xfId="0" applyNumberFormat="1" applyFont="1" applyFill="1" applyBorder="1" applyAlignment="1">
      <alignment horizontal="center" vertical="center"/>
    </xf>
    <xf numFmtId="20" fontId="29" fillId="0" borderId="191" xfId="0" applyNumberFormat="1" applyFont="1" applyFill="1" applyBorder="1" applyAlignment="1">
      <alignment horizontal="center" vertical="center"/>
    </xf>
    <xf numFmtId="0" fontId="18" fillId="0" borderId="180" xfId="0" applyFont="1" applyFill="1" applyBorder="1" applyAlignment="1">
      <alignment horizontal="left" vertical="center"/>
    </xf>
    <xf numFmtId="0" fontId="13" fillId="0" borderId="180" xfId="0" applyFont="1" applyFill="1" applyBorder="1" applyAlignment="1">
      <alignment horizontal="center" vertical="center"/>
    </xf>
    <xf numFmtId="164" fontId="15" fillId="0" borderId="189" xfId="0" applyNumberFormat="1" applyFont="1" applyFill="1" applyBorder="1" applyAlignment="1">
      <alignment horizontal="left" vertical="center"/>
    </xf>
    <xf numFmtId="0" fontId="8" fillId="26" borderId="190" xfId="0" applyFont="1" applyFill="1" applyBorder="1" applyAlignment="1">
      <alignment horizontal="center" vertical="center"/>
    </xf>
    <xf numFmtId="0" fontId="22" fillId="0" borderId="180" xfId="0" applyFont="1" applyFill="1" applyBorder="1" applyAlignment="1">
      <alignment horizontal="left" vertical="center"/>
    </xf>
    <xf numFmtId="0" fontId="15" fillId="30" borderId="189" xfId="0" applyFont="1" applyFill="1" applyBorder="1" applyAlignment="1">
      <alignment horizontal="left" vertical="center"/>
    </xf>
    <xf numFmtId="0" fontId="19" fillId="31" borderId="189" xfId="0" applyFont="1" applyFill="1" applyBorder="1"/>
    <xf numFmtId="0" fontId="8" fillId="26" borderId="180" xfId="0" applyFont="1" applyFill="1" applyBorder="1" applyAlignment="1">
      <alignment horizontal="center" vertical="center"/>
    </xf>
    <xf numFmtId="0" fontId="15" fillId="31" borderId="189" xfId="0" applyFont="1" applyFill="1" applyBorder="1" applyAlignment="1">
      <alignment horizontal="left" vertical="center"/>
    </xf>
    <xf numFmtId="20" fontId="10" fillId="0" borderId="180" xfId="0" applyNumberFormat="1" applyFont="1" applyFill="1" applyBorder="1" applyAlignment="1">
      <alignment horizontal="center"/>
    </xf>
    <xf numFmtId="0" fontId="8" fillId="4" borderId="180" xfId="0" applyFont="1" applyFill="1" applyBorder="1" applyAlignment="1">
      <alignment horizontal="center" vertical="center"/>
    </xf>
    <xf numFmtId="0" fontId="50" fillId="10" borderId="30" xfId="0" applyFont="1" applyFill="1" applyBorder="1" applyAlignment="1">
      <alignment horizontal="left" vertical="center"/>
    </xf>
    <xf numFmtId="0" fontId="13" fillId="10" borderId="30" xfId="0" applyFont="1" applyFill="1" applyBorder="1" applyAlignment="1">
      <alignment horizontal="center" vertical="center"/>
    </xf>
    <xf numFmtId="0" fontId="62" fillId="0" borderId="30" xfId="0" applyFont="1" applyFill="1" applyBorder="1" applyAlignment="1">
      <alignment horizontal="center" vertical="center"/>
    </xf>
    <xf numFmtId="0" fontId="15" fillId="0" borderId="189" xfId="0" applyFont="1" applyFill="1" applyBorder="1" applyAlignment="1">
      <alignment horizontal="left" vertical="center"/>
    </xf>
    <xf numFmtId="164" fontId="15" fillId="0" borderId="189" xfId="1" applyNumberFormat="1" applyFont="1" applyFill="1" applyBorder="1" applyAlignment="1">
      <alignment horizontal="left" vertical="center"/>
    </xf>
    <xf numFmtId="164" fontId="15" fillId="30" borderId="21" xfId="0" applyNumberFormat="1" applyFont="1" applyFill="1" applyBorder="1" applyAlignment="1">
      <alignment horizontal="left" vertical="center"/>
    </xf>
    <xf numFmtId="49" fontId="10" fillId="0" borderId="180" xfId="0" applyNumberFormat="1" applyFont="1" applyFill="1" applyBorder="1" applyAlignment="1">
      <alignment horizontal="center"/>
    </xf>
    <xf numFmtId="0" fontId="30" fillId="0" borderId="180" xfId="0" applyFont="1" applyBorder="1" applyAlignment="1">
      <alignment horizontal="center"/>
    </xf>
    <xf numFmtId="0" fontId="19" fillId="0" borderId="189" xfId="0" applyFont="1" applyFill="1" applyBorder="1"/>
    <xf numFmtId="0" fontId="18" fillId="0" borderId="192" xfId="0" applyFont="1" applyFill="1" applyBorder="1" applyAlignment="1">
      <alignment horizontal="left" vertical="center"/>
    </xf>
    <xf numFmtId="0" fontId="13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5" fillId="31" borderId="194" xfId="0" applyFont="1" applyFill="1" applyBorder="1" applyAlignment="1">
      <alignment horizontal="left" vertical="center"/>
    </xf>
    <xf numFmtId="0" fontId="18" fillId="0" borderId="192" xfId="1" applyFont="1" applyFill="1" applyBorder="1" applyAlignment="1">
      <alignment horizontal="left" vertical="center"/>
    </xf>
    <xf numFmtId="0" fontId="13" fillId="0" borderId="192" xfId="1" applyFont="1" applyFill="1" applyBorder="1" applyAlignment="1">
      <alignment horizontal="center" vertical="center"/>
    </xf>
    <xf numFmtId="0" fontId="50" fillId="10" borderId="180" xfId="1" applyFont="1" applyFill="1" applyBorder="1" applyAlignment="1">
      <alignment horizontal="left" vertical="center"/>
    </xf>
    <xf numFmtId="0" fontId="13" fillId="10" borderId="180" xfId="1" applyFont="1" applyFill="1" applyBorder="1" applyAlignment="1">
      <alignment horizontal="center" vertical="center"/>
    </xf>
    <xf numFmtId="49" fontId="16" fillId="0" borderId="180" xfId="0" applyNumberFormat="1" applyFont="1" applyFill="1" applyBorder="1" applyAlignment="1">
      <alignment horizontal="center"/>
    </xf>
    <xf numFmtId="0" fontId="15" fillId="30" borderId="25" xfId="0" applyFont="1" applyFill="1" applyBorder="1" applyAlignment="1">
      <alignment horizontal="left" vertical="center"/>
    </xf>
    <xf numFmtId="0" fontId="62" fillId="0" borderId="24" xfId="0" applyFont="1" applyFill="1" applyBorder="1" applyAlignment="1">
      <alignment horizontal="center" vertical="center"/>
    </xf>
    <xf numFmtId="164" fontId="15" fillId="32" borderId="189" xfId="1" applyNumberFormat="1" applyFont="1" applyFill="1" applyBorder="1" applyAlignment="1">
      <alignment horizontal="left" vertical="center"/>
    </xf>
    <xf numFmtId="165" fontId="10" fillId="0" borderId="190" xfId="0" applyNumberFormat="1" applyFont="1" applyFill="1" applyBorder="1" applyAlignment="1">
      <alignment horizontal="center"/>
    </xf>
    <xf numFmtId="0" fontId="14" fillId="0" borderId="189" xfId="0" applyFont="1" applyFill="1" applyBorder="1" applyAlignment="1">
      <alignment horizontal="left" vertical="center"/>
    </xf>
    <xf numFmtId="0" fontId="15" fillId="37" borderId="189" xfId="0" applyFont="1" applyFill="1" applyBorder="1" applyAlignment="1">
      <alignment horizontal="left" vertical="center"/>
    </xf>
    <xf numFmtId="164" fontId="15" fillId="30" borderId="189" xfId="0" applyNumberFormat="1" applyFont="1" applyFill="1" applyBorder="1" applyAlignment="1">
      <alignment horizontal="left" vertical="center"/>
    </xf>
    <xf numFmtId="0" fontId="8" fillId="32" borderId="189" xfId="0" applyFont="1" applyFill="1" applyBorder="1" applyAlignment="1">
      <alignment horizontal="left" vertical="center"/>
    </xf>
    <xf numFmtId="0" fontId="18" fillId="0" borderId="195" xfId="0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horizontal="center" vertical="center"/>
    </xf>
    <xf numFmtId="0" fontId="8" fillId="30" borderId="189" xfId="0" applyFont="1" applyFill="1" applyBorder="1" applyAlignment="1">
      <alignment horizontal="left" vertical="center"/>
    </xf>
    <xf numFmtId="0" fontId="18" fillId="0" borderId="192" xfId="1" applyFont="1" applyFill="1" applyBorder="1" applyAlignment="1">
      <alignment horizontal="left"/>
    </xf>
    <xf numFmtId="0" fontId="14" fillId="0" borderId="192" xfId="0" applyFont="1" applyFill="1" applyBorder="1" applyAlignment="1">
      <alignment horizontal="center" vertical="center"/>
    </xf>
    <xf numFmtId="0" fontId="18" fillId="0" borderId="189" xfId="0" applyFont="1" applyFill="1" applyBorder="1" applyAlignment="1">
      <alignment horizontal="left" vertical="center"/>
    </xf>
    <xf numFmtId="0" fontId="13" fillId="0" borderId="189" xfId="0" applyFont="1" applyFill="1" applyBorder="1" applyAlignment="1">
      <alignment horizontal="center" vertical="center"/>
    </xf>
    <xf numFmtId="49" fontId="10" fillId="0" borderId="190" xfId="0" applyNumberFormat="1" applyFont="1" applyFill="1" applyBorder="1" applyAlignment="1">
      <alignment horizontal="center"/>
    </xf>
    <xf numFmtId="0" fontId="8" fillId="32" borderId="196" xfId="0" applyFont="1" applyFill="1" applyBorder="1" applyAlignment="1">
      <alignment horizontal="left" vertical="center"/>
    </xf>
    <xf numFmtId="49" fontId="10" fillId="3" borderId="180" xfId="0" applyNumberFormat="1" applyFont="1" applyFill="1" applyBorder="1" applyAlignment="1">
      <alignment horizontal="center"/>
    </xf>
    <xf numFmtId="0" fontId="8" fillId="2" borderId="180" xfId="0" applyFont="1" applyFill="1" applyBorder="1" applyAlignment="1">
      <alignment horizontal="center" vertical="center"/>
    </xf>
    <xf numFmtId="0" fontId="63" fillId="0" borderId="0" xfId="0" applyFont="1"/>
    <xf numFmtId="0" fontId="56" fillId="0" borderId="0" xfId="0" applyFont="1" applyAlignment="1">
      <alignment horizontal="center"/>
    </xf>
    <xf numFmtId="0" fontId="5" fillId="3" borderId="197" xfId="0" applyFont="1" applyFill="1" applyBorder="1" applyAlignment="1">
      <alignment horizontal="center" vertical="center" textRotation="90"/>
    </xf>
    <xf numFmtId="0" fontId="11" fillId="0" borderId="180" xfId="0" applyFont="1" applyFill="1" applyBorder="1" applyAlignment="1">
      <alignment horizontal="center" vertical="center"/>
    </xf>
    <xf numFmtId="0" fontId="12" fillId="0" borderId="180" xfId="0" applyFont="1" applyFill="1" applyBorder="1" applyAlignment="1">
      <alignment horizontal="center" vertical="center"/>
    </xf>
    <xf numFmtId="1" fontId="13" fillId="0" borderId="198" xfId="0" applyNumberFormat="1" applyFont="1" applyFill="1" applyBorder="1" applyAlignment="1">
      <alignment horizontal="center" vertical="center"/>
    </xf>
    <xf numFmtId="1" fontId="15" fillId="5" borderId="198" xfId="0" applyNumberFormat="1" applyFont="1" applyFill="1" applyBorder="1" applyAlignment="1">
      <alignment horizontal="center" vertical="center"/>
    </xf>
    <xf numFmtId="164" fontId="16" fillId="0" borderId="196" xfId="0" applyNumberFormat="1" applyFont="1" applyFill="1" applyBorder="1" applyAlignment="1">
      <alignment horizontal="center" vertical="center"/>
    </xf>
    <xf numFmtId="1" fontId="17" fillId="33" borderId="199" xfId="0" applyNumberFormat="1" applyFont="1" applyFill="1" applyBorder="1" applyAlignment="1" applyProtection="1">
      <alignment horizontal="center" vertical="center"/>
      <protection hidden="1"/>
    </xf>
    <xf numFmtId="0" fontId="2" fillId="0" borderId="200" xfId="0" applyFont="1" applyFill="1" applyBorder="1" applyAlignment="1">
      <alignment horizontal="center" vertical="center"/>
    </xf>
    <xf numFmtId="0" fontId="3" fillId="0" borderId="198" xfId="0" applyFont="1" applyFill="1" applyBorder="1" applyAlignment="1">
      <alignment horizontal="center" vertical="center"/>
    </xf>
    <xf numFmtId="0" fontId="8" fillId="0" borderId="180" xfId="0" applyFont="1" applyFill="1" applyBorder="1" applyAlignment="1">
      <alignment horizontal="center" vertical="center"/>
    </xf>
    <xf numFmtId="0" fontId="8" fillId="0" borderId="190" xfId="0" applyFont="1" applyFill="1" applyBorder="1" applyAlignment="1">
      <alignment horizontal="center" vertical="center"/>
    </xf>
    <xf numFmtId="0" fontId="8" fillId="0" borderId="201" xfId="0" applyFont="1" applyFill="1" applyBorder="1" applyAlignment="1">
      <alignment horizontal="center" vertical="center"/>
    </xf>
    <xf numFmtId="164" fontId="15" fillId="0" borderId="197" xfId="0" applyNumberFormat="1" applyFont="1" applyFill="1" applyBorder="1" applyAlignment="1">
      <alignment horizontal="center"/>
    </xf>
    <xf numFmtId="164" fontId="8" fillId="0" borderId="180" xfId="0" applyNumberFormat="1" applyFont="1" applyFill="1" applyBorder="1" applyAlignment="1">
      <alignment horizontal="center"/>
    </xf>
    <xf numFmtId="20" fontId="8" fillId="0" borderId="180" xfId="0" applyNumberFormat="1" applyFont="1" applyFill="1" applyBorder="1" applyAlignment="1">
      <alignment horizontal="center"/>
    </xf>
    <xf numFmtId="164" fontId="8" fillId="0" borderId="201" xfId="0" applyNumberFormat="1" applyFont="1" applyFill="1" applyBorder="1" applyAlignment="1">
      <alignment horizontal="center"/>
    </xf>
    <xf numFmtId="1" fontId="19" fillId="25" borderId="198" xfId="0" applyNumberFormat="1" applyFont="1" applyFill="1" applyBorder="1" applyAlignment="1">
      <alignment horizontal="center"/>
    </xf>
    <xf numFmtId="20" fontId="30" fillId="0" borderId="197" xfId="0" applyNumberFormat="1" applyFont="1" applyFill="1" applyBorder="1"/>
    <xf numFmtId="49" fontId="8" fillId="0" borderId="180" xfId="0" applyNumberFormat="1" applyFont="1" applyFill="1" applyBorder="1" applyAlignment="1">
      <alignment horizontal="center"/>
    </xf>
    <xf numFmtId="0" fontId="30" fillId="0" borderId="197" xfId="0" applyFont="1" applyFill="1" applyBorder="1"/>
    <xf numFmtId="0" fontId="8" fillId="0" borderId="180" xfId="0" applyFont="1" applyFill="1" applyBorder="1" applyAlignment="1">
      <alignment horizontal="center"/>
    </xf>
    <xf numFmtId="49" fontId="8" fillId="0" borderId="201" xfId="0" applyNumberFormat="1" applyFont="1" applyFill="1" applyBorder="1" applyAlignment="1">
      <alignment horizontal="center"/>
    </xf>
    <xf numFmtId="164" fontId="8" fillId="0" borderId="180" xfId="0" applyNumberFormat="1" applyFont="1" applyFill="1" applyBorder="1" applyAlignment="1"/>
    <xf numFmtId="1" fontId="15" fillId="25" borderId="198" xfId="0" applyNumberFormat="1" applyFont="1" applyFill="1" applyBorder="1" applyAlignment="1">
      <alignment horizontal="center" vertical="center"/>
    </xf>
    <xf numFmtId="164" fontId="16" fillId="0" borderId="180" xfId="0" applyNumberFormat="1" applyFont="1" applyFill="1" applyBorder="1" applyAlignment="1">
      <alignment horizontal="center" vertical="center"/>
    </xf>
    <xf numFmtId="0" fontId="8" fillId="10" borderId="190" xfId="0" applyFont="1" applyFill="1" applyBorder="1" applyAlignment="1">
      <alignment horizontal="center" vertical="center"/>
    </xf>
    <xf numFmtId="49" fontId="8" fillId="0" borderId="196" xfId="0" applyNumberFormat="1" applyFont="1" applyFill="1" applyBorder="1" applyAlignment="1">
      <alignment horizontal="center"/>
    </xf>
    <xf numFmtId="20" fontId="8" fillId="0" borderId="190" xfId="0" applyNumberFormat="1" applyFont="1" applyFill="1" applyBorder="1" applyAlignment="1">
      <alignment horizontal="center"/>
    </xf>
    <xf numFmtId="0" fontId="5" fillId="0" borderId="202" xfId="0" applyFont="1" applyBorder="1"/>
    <xf numFmtId="0" fontId="11" fillId="34" borderId="203" xfId="0" applyFont="1" applyFill="1" applyBorder="1" applyAlignment="1">
      <alignment horizontal="center" vertical="center"/>
    </xf>
    <xf numFmtId="1" fontId="21" fillId="0" borderId="203" xfId="0" applyNumberFormat="1" applyFont="1" applyFill="1" applyBorder="1" applyAlignment="1">
      <alignment horizontal="center" vertical="center"/>
    </xf>
    <xf numFmtId="0" fontId="16" fillId="0" borderId="203" xfId="0" applyFont="1" applyFill="1" applyBorder="1" applyAlignment="1">
      <alignment horizontal="center" vertical="center"/>
    </xf>
    <xf numFmtId="0" fontId="11" fillId="0" borderId="203" xfId="0" applyFont="1" applyFill="1" applyBorder="1" applyAlignment="1">
      <alignment horizontal="center" vertical="center"/>
    </xf>
    <xf numFmtId="0" fontId="11" fillId="0" borderId="204" xfId="0" applyFont="1" applyFill="1" applyBorder="1" applyAlignment="1">
      <alignment horizontal="center" vertical="center"/>
    </xf>
    <xf numFmtId="1" fontId="11" fillId="0" borderId="205" xfId="0" applyNumberFormat="1" applyFont="1" applyFill="1" applyBorder="1" applyAlignment="1">
      <alignment horizontal="center" vertical="center"/>
    </xf>
    <xf numFmtId="1" fontId="15" fillId="0" borderId="205" xfId="0" applyNumberFormat="1" applyFont="1" applyFill="1" applyBorder="1" applyAlignment="1">
      <alignment horizontal="center" vertical="center"/>
    </xf>
    <xf numFmtId="49" fontId="16" fillId="0" borderId="206" xfId="0" applyNumberFormat="1" applyFont="1" applyFill="1" applyBorder="1" applyAlignment="1">
      <alignment horizontal="center" vertical="center"/>
    </xf>
    <xf numFmtId="0" fontId="5" fillId="0" borderId="207" xfId="0" applyFont="1" applyFill="1" applyBorder="1" applyAlignment="1">
      <alignment horizontal="center" vertical="center"/>
    </xf>
    <xf numFmtId="1" fontId="8" fillId="0" borderId="208" xfId="0" applyNumberFormat="1" applyFont="1" applyFill="1" applyBorder="1" applyAlignment="1">
      <alignment horizontal="center" vertical="center"/>
    </xf>
    <xf numFmtId="1" fontId="8" fillId="13" borderId="205" xfId="0" applyNumberFormat="1" applyFont="1" applyFill="1" applyBorder="1" applyAlignment="1">
      <alignment horizontal="center" vertical="center"/>
    </xf>
    <xf numFmtId="0" fontId="15" fillId="13" borderId="209" xfId="0" applyFont="1" applyFill="1" applyBorder="1" applyAlignment="1">
      <alignment horizontal="center" vertical="center"/>
    </xf>
    <xf numFmtId="0" fontId="15" fillId="13" borderId="203" xfId="0" applyFont="1" applyFill="1" applyBorder="1" applyAlignment="1">
      <alignment horizontal="center" vertical="center"/>
    </xf>
    <xf numFmtId="0" fontId="15" fillId="13" borderId="210" xfId="0" applyFont="1" applyFill="1" applyBorder="1" applyAlignment="1">
      <alignment horizontal="center" vertical="center"/>
    </xf>
    <xf numFmtId="164" fontId="15" fillId="10" borderId="202" xfId="0" applyNumberFormat="1" applyFont="1" applyFill="1" applyBorder="1" applyAlignment="1">
      <alignment horizontal="center"/>
    </xf>
    <xf numFmtId="0" fontId="8" fillId="10" borderId="203" xfId="0" applyFont="1" applyFill="1" applyBorder="1" applyAlignment="1">
      <alignment horizontal="center"/>
    </xf>
    <xf numFmtId="49" fontId="15" fillId="10" borderId="203" xfId="0" applyNumberFormat="1" applyFont="1" applyFill="1" applyBorder="1" applyAlignment="1">
      <alignment horizontal="center"/>
    </xf>
    <xf numFmtId="0" fontId="8" fillId="0" borderId="203" xfId="0" applyFont="1" applyFill="1" applyBorder="1" applyAlignment="1">
      <alignment horizontal="center"/>
    </xf>
    <xf numFmtId="0" fontId="8" fillId="10" borderId="210" xfId="0" applyFont="1" applyFill="1" applyBorder="1" applyAlignment="1">
      <alignment horizontal="center"/>
    </xf>
    <xf numFmtId="0" fontId="8" fillId="0" borderId="211" xfId="0" applyFont="1" applyFill="1" applyBorder="1" applyAlignment="1">
      <alignment horizontal="center" vertical="center"/>
    </xf>
    <xf numFmtId="20" fontId="8" fillId="0" borderId="197" xfId="0" applyNumberFormat="1" applyFont="1" applyFill="1" applyBorder="1" applyAlignment="1">
      <alignment horizontal="center"/>
    </xf>
    <xf numFmtId="164" fontId="15" fillId="0" borderId="180" xfId="0" applyNumberFormat="1" applyFont="1" applyFill="1" applyBorder="1" applyAlignment="1">
      <alignment horizontal="center"/>
    </xf>
    <xf numFmtId="20" fontId="8" fillId="0" borderId="201" xfId="0" applyNumberFormat="1" applyFont="1" applyFill="1" applyBorder="1" applyAlignment="1">
      <alignment horizontal="center"/>
    </xf>
    <xf numFmtId="20" fontId="31" fillId="0" borderId="180" xfId="0" applyNumberFormat="1" applyFont="1" applyFill="1" applyBorder="1" applyAlignment="1">
      <alignment horizontal="center"/>
    </xf>
    <xf numFmtId="164" fontId="15" fillId="0" borderId="190" xfId="0" applyNumberFormat="1" applyFont="1" applyFill="1" applyBorder="1" applyAlignment="1">
      <alignment horizontal="center"/>
    </xf>
    <xf numFmtId="49" fontId="8" fillId="0" borderId="197" xfId="0" applyNumberFormat="1" applyFont="1" applyFill="1" applyBorder="1" applyAlignment="1">
      <alignment horizontal="center"/>
    </xf>
    <xf numFmtId="164" fontId="8" fillId="0" borderId="190" xfId="0" applyNumberFormat="1" applyFont="1" applyFill="1" applyBorder="1" applyAlignment="1">
      <alignment horizontal="center"/>
    </xf>
    <xf numFmtId="49" fontId="15" fillId="0" borderId="197" xfId="0" applyNumberFormat="1" applyFont="1" applyFill="1" applyBorder="1" applyAlignment="1">
      <alignment horizontal="center"/>
    </xf>
    <xf numFmtId="49" fontId="15" fillId="0" borderId="196" xfId="0" applyNumberFormat="1" applyFont="1" applyFill="1" applyBorder="1" applyAlignment="1">
      <alignment horizontal="center"/>
    </xf>
    <xf numFmtId="49" fontId="15" fillId="0" borderId="180" xfId="0" applyNumberFormat="1" applyFont="1" applyFill="1" applyBorder="1" applyAlignment="1">
      <alignment horizontal="center"/>
    </xf>
    <xf numFmtId="0" fontId="13" fillId="0" borderId="196" xfId="0" applyFont="1" applyFill="1" applyBorder="1" applyAlignment="1">
      <alignment horizontal="center" vertical="center"/>
    </xf>
    <xf numFmtId="164" fontId="16" fillId="0" borderId="190" xfId="0" applyNumberFormat="1" applyFont="1" applyFill="1" applyBorder="1" applyAlignment="1">
      <alignment horizontal="center" vertical="center"/>
    </xf>
    <xf numFmtId="49" fontId="8" fillId="0" borderId="190" xfId="0" applyNumberFormat="1" applyFont="1" applyFill="1" applyBorder="1" applyAlignment="1">
      <alignment horizontal="center"/>
    </xf>
    <xf numFmtId="0" fontId="5" fillId="3" borderId="212" xfId="0" applyFont="1" applyFill="1" applyBorder="1" applyAlignment="1">
      <alignment horizontal="center" vertical="center" textRotation="90"/>
    </xf>
    <xf numFmtId="0" fontId="11" fillId="34" borderId="213" xfId="0" applyFont="1" applyFill="1" applyBorder="1" applyAlignment="1">
      <alignment horizontal="center" vertical="center"/>
    </xf>
    <xf numFmtId="1" fontId="21" fillId="0" borderId="213" xfId="0" applyNumberFormat="1" applyFont="1" applyFill="1" applyBorder="1" applyAlignment="1">
      <alignment horizontal="center" vertical="center"/>
    </xf>
    <xf numFmtId="0" fontId="16" fillId="0" borderId="213" xfId="0" applyFont="1" applyFill="1" applyBorder="1" applyAlignment="1">
      <alignment horizontal="center" vertical="center"/>
    </xf>
    <xf numFmtId="0" fontId="11" fillId="0" borderId="213" xfId="0" applyFont="1" applyFill="1" applyBorder="1" applyAlignment="1">
      <alignment horizontal="center" vertical="center"/>
    </xf>
    <xf numFmtId="0" fontId="11" fillId="0" borderId="214" xfId="0" applyFont="1" applyFill="1" applyBorder="1" applyAlignment="1">
      <alignment horizontal="center" vertical="center"/>
    </xf>
    <xf numFmtId="1" fontId="11" fillId="0" borderId="215" xfId="0" applyNumberFormat="1" applyFont="1" applyFill="1" applyBorder="1" applyAlignment="1">
      <alignment horizontal="center" vertical="center"/>
    </xf>
    <xf numFmtId="1" fontId="23" fillId="0" borderId="215" xfId="0" applyNumberFormat="1" applyFont="1" applyFill="1" applyBorder="1" applyAlignment="1">
      <alignment horizontal="center" vertical="center"/>
    </xf>
    <xf numFmtId="49" fontId="16" fillId="0" borderId="216" xfId="0" applyNumberFormat="1" applyFont="1" applyFill="1" applyBorder="1" applyAlignment="1">
      <alignment horizontal="center" vertical="center"/>
    </xf>
    <xf numFmtId="0" fontId="5" fillId="0" borderId="217" xfId="0" applyFont="1" applyFill="1" applyBorder="1" applyAlignment="1">
      <alignment horizontal="center" vertical="center"/>
    </xf>
    <xf numFmtId="1" fontId="8" fillId="0" borderId="218" xfId="0" applyNumberFormat="1" applyFont="1" applyFill="1" applyBorder="1" applyAlignment="1">
      <alignment horizontal="center" vertical="center"/>
    </xf>
    <xf numFmtId="1" fontId="8" fillId="13" borderId="215" xfId="0" applyNumberFormat="1" applyFont="1" applyFill="1" applyBorder="1" applyAlignment="1">
      <alignment horizontal="center" vertical="center"/>
    </xf>
    <xf numFmtId="0" fontId="15" fillId="13" borderId="219" xfId="0" applyFont="1" applyFill="1" applyBorder="1" applyAlignment="1">
      <alignment horizontal="center" vertical="center"/>
    </xf>
    <xf numFmtId="0" fontId="15" fillId="13" borderId="220" xfId="0" applyFont="1" applyFill="1" applyBorder="1" applyAlignment="1">
      <alignment horizontal="center" vertical="center"/>
    </xf>
    <xf numFmtId="164" fontId="15" fillId="10" borderId="212" xfId="0" applyNumberFormat="1" applyFont="1" applyFill="1" applyBorder="1" applyAlignment="1">
      <alignment horizontal="center"/>
    </xf>
    <xf numFmtId="0" fontId="8" fillId="10" borderId="213" xfId="0" applyFont="1" applyFill="1" applyBorder="1" applyAlignment="1">
      <alignment horizontal="center"/>
    </xf>
    <xf numFmtId="49" fontId="15" fillId="10" borderId="213" xfId="0" applyNumberFormat="1" applyFont="1" applyFill="1" applyBorder="1" applyAlignment="1">
      <alignment horizontal="center"/>
    </xf>
    <xf numFmtId="20" fontId="8" fillId="10" borderId="213" xfId="0" applyNumberFormat="1" applyFont="1" applyFill="1" applyBorder="1" applyAlignment="1">
      <alignment horizontal="center"/>
    </xf>
    <xf numFmtId="0" fontId="8" fillId="0" borderId="213" xfId="0" applyFont="1" applyFill="1" applyBorder="1" applyAlignment="1">
      <alignment horizontal="center"/>
    </xf>
    <xf numFmtId="0" fontId="8" fillId="10" borderId="221" xfId="0" applyFont="1" applyFill="1" applyBorder="1" applyAlignment="1">
      <alignment horizontal="center"/>
    </xf>
    <xf numFmtId="0" fontId="50" fillId="10" borderId="180" xfId="0" applyFont="1" applyFill="1" applyBorder="1" applyAlignment="1">
      <alignment horizontal="left" vertical="center"/>
    </xf>
    <xf numFmtId="0" fontId="13" fillId="10" borderId="180" xfId="0" applyFont="1" applyFill="1" applyBorder="1" applyAlignment="1">
      <alignment horizontal="center" vertical="center"/>
    </xf>
    <xf numFmtId="164" fontId="15" fillId="30" borderId="189" xfId="1" applyNumberFormat="1" applyFont="1" applyFill="1" applyBorder="1" applyAlignment="1">
      <alignment horizontal="left" vertical="center"/>
    </xf>
    <xf numFmtId="0" fontId="24" fillId="0" borderId="190" xfId="0" applyFont="1" applyFill="1" applyBorder="1" applyAlignment="1">
      <alignment horizontal="center" vertical="center"/>
    </xf>
    <xf numFmtId="0" fontId="24" fillId="0" borderId="180" xfId="0" applyFont="1" applyFill="1" applyBorder="1" applyAlignment="1">
      <alignment horizontal="center" vertical="center"/>
    </xf>
    <xf numFmtId="0" fontId="24" fillId="0" borderId="201" xfId="0" applyFont="1" applyFill="1" applyBorder="1" applyAlignment="1">
      <alignment horizontal="center" vertical="center"/>
    </xf>
    <xf numFmtId="164" fontId="24" fillId="35" borderId="180" xfId="0" applyNumberFormat="1" applyFont="1" applyFill="1" applyBorder="1" applyAlignment="1">
      <alignment horizontal="center"/>
    </xf>
    <xf numFmtId="1" fontId="15" fillId="25" borderId="183" xfId="0" applyNumberFormat="1" applyFont="1" applyFill="1" applyBorder="1" applyAlignment="1">
      <alignment horizontal="center" vertical="center"/>
    </xf>
    <xf numFmtId="1" fontId="17" fillId="33" borderId="184" xfId="0" applyNumberFormat="1" applyFont="1" applyFill="1" applyBorder="1" applyAlignment="1" applyProtection="1">
      <alignment horizontal="center" vertical="center"/>
      <protection hidden="1"/>
    </xf>
    <xf numFmtId="0" fontId="2" fillId="0" borderId="185" xfId="0" applyFont="1" applyFill="1" applyBorder="1" applyAlignment="1">
      <alignment horizontal="center" vertical="center"/>
    </xf>
    <xf numFmtId="0" fontId="3" fillId="0" borderId="183" xfId="0" applyFont="1" applyFill="1" applyBorder="1" applyAlignment="1">
      <alignment horizontal="center" vertical="center"/>
    </xf>
    <xf numFmtId="164" fontId="8" fillId="0" borderId="186" xfId="0" applyNumberFormat="1" applyFont="1" applyFill="1" applyBorder="1" applyAlignment="1">
      <alignment horizontal="center"/>
    </xf>
    <xf numFmtId="0" fontId="22" fillId="0" borderId="222" xfId="0" applyFont="1" applyFill="1" applyBorder="1" applyAlignment="1">
      <alignment horizontal="left" vertical="center"/>
    </xf>
    <xf numFmtId="0" fontId="13" fillId="0" borderId="222" xfId="0" applyFont="1" applyFill="1" applyBorder="1" applyAlignment="1">
      <alignment horizontal="center" vertical="center"/>
    </xf>
    <xf numFmtId="1" fontId="13" fillId="0" borderId="223" xfId="0" applyNumberFormat="1" applyFont="1" applyFill="1" applyBorder="1" applyAlignment="1">
      <alignment horizontal="center" vertical="center"/>
    </xf>
    <xf numFmtId="1" fontId="15" fillId="25" borderId="223" xfId="0" applyNumberFormat="1" applyFont="1" applyFill="1" applyBorder="1" applyAlignment="1">
      <alignment horizontal="center" vertical="center"/>
    </xf>
    <xf numFmtId="164" fontId="16" fillId="0" borderId="224" xfId="0" applyNumberFormat="1" applyFont="1" applyFill="1" applyBorder="1" applyAlignment="1">
      <alignment horizontal="center" vertical="center"/>
    </xf>
    <xf numFmtId="1" fontId="17" fillId="33" borderId="225" xfId="0" applyNumberFormat="1" applyFont="1" applyFill="1" applyBorder="1" applyAlignment="1" applyProtection="1">
      <alignment horizontal="center" vertical="center"/>
      <protection hidden="1"/>
    </xf>
    <xf numFmtId="0" fontId="2" fillId="0" borderId="226" xfId="0" applyFont="1" applyFill="1" applyBorder="1" applyAlignment="1">
      <alignment horizontal="center" vertical="center"/>
    </xf>
    <xf numFmtId="0" fontId="3" fillId="0" borderId="223" xfId="0" applyFont="1" applyFill="1" applyBorder="1" applyAlignment="1">
      <alignment horizontal="center" vertical="center"/>
    </xf>
    <xf numFmtId="0" fontId="24" fillId="0" borderId="227" xfId="0" applyFont="1" applyFill="1" applyBorder="1" applyAlignment="1">
      <alignment horizontal="center" vertical="center"/>
    </xf>
    <xf numFmtId="49" fontId="15" fillId="0" borderId="228" xfId="0" applyNumberFormat="1" applyFont="1" applyFill="1" applyBorder="1" applyAlignment="1">
      <alignment horizontal="center"/>
    </xf>
    <xf numFmtId="49" fontId="8" fillId="0" borderId="227" xfId="0" applyNumberFormat="1" applyFont="1" applyFill="1" applyBorder="1" applyAlignment="1">
      <alignment horizontal="center"/>
    </xf>
    <xf numFmtId="0" fontId="5" fillId="3" borderId="228" xfId="0" applyFont="1" applyFill="1" applyBorder="1" applyAlignment="1">
      <alignment horizontal="center" vertical="center" textRotation="90"/>
    </xf>
    <xf numFmtId="164" fontId="8" fillId="0" borderId="227" xfId="0" applyNumberFormat="1" applyFont="1" applyFill="1" applyBorder="1" applyAlignment="1">
      <alignment horizontal="center"/>
    </xf>
    <xf numFmtId="0" fontId="8" fillId="0" borderId="227" xfId="0" applyFont="1" applyFill="1" applyBorder="1" applyAlignment="1">
      <alignment horizontal="center" vertical="center"/>
    </xf>
    <xf numFmtId="164" fontId="15" fillId="0" borderId="229" xfId="0" applyNumberFormat="1" applyFont="1" applyFill="1" applyBorder="1" applyAlignment="1">
      <alignment horizontal="center"/>
    </xf>
    <xf numFmtId="164" fontId="15" fillId="0" borderId="228" xfId="0" applyNumberFormat="1" applyFont="1" applyFill="1" applyBorder="1" applyAlignment="1">
      <alignment horizontal="center"/>
    </xf>
    <xf numFmtId="20" fontId="8" fillId="0" borderId="227" xfId="0" applyNumberFormat="1" applyFont="1" applyFill="1" applyBorder="1" applyAlignment="1">
      <alignment horizontal="center"/>
    </xf>
    <xf numFmtId="20" fontId="8" fillId="0" borderId="228" xfId="0" applyNumberFormat="1" applyFont="1" applyFill="1" applyBorder="1" applyAlignment="1">
      <alignment horizontal="center"/>
    </xf>
    <xf numFmtId="0" fontId="8" fillId="10" borderId="164" xfId="0" applyFont="1" applyFill="1" applyBorder="1" applyAlignment="1">
      <alignment horizontal="center" vertical="center"/>
    </xf>
    <xf numFmtId="49" fontId="8" fillId="0" borderId="224" xfId="0" applyNumberFormat="1" applyFont="1" applyFill="1" applyBorder="1" applyAlignment="1">
      <alignment horizontal="center"/>
    </xf>
    <xf numFmtId="0" fontId="5" fillId="0" borderId="225" xfId="0" applyFont="1" applyFill="1" applyBorder="1" applyAlignment="1">
      <alignment horizontal="center" vertical="center"/>
    </xf>
    <xf numFmtId="1" fontId="8" fillId="0" borderId="226" xfId="0" applyNumberFormat="1" applyFont="1" applyFill="1" applyBorder="1" applyAlignment="1">
      <alignment horizontal="center" vertical="center"/>
    </xf>
    <xf numFmtId="0" fontId="15" fillId="13" borderId="230" xfId="0" applyFont="1" applyFill="1" applyBorder="1" applyAlignment="1">
      <alignment horizontal="center" vertical="center"/>
    </xf>
    <xf numFmtId="164" fontId="15" fillId="10" borderId="228" xfId="0" applyNumberFormat="1" applyFont="1" applyFill="1" applyBorder="1" applyAlignment="1">
      <alignment horizontal="center"/>
    </xf>
    <xf numFmtId="1" fontId="15" fillId="25" borderId="223" xfId="1" applyNumberFormat="1" applyFont="1" applyFill="1" applyBorder="1" applyAlignment="1">
      <alignment horizontal="center" vertical="center"/>
    </xf>
    <xf numFmtId="1" fontId="17" fillId="11" borderId="225" xfId="0" applyNumberFormat="1" applyFont="1" applyFill="1" applyBorder="1" applyAlignment="1" applyProtection="1">
      <alignment horizontal="center" vertical="center"/>
      <protection hidden="1"/>
    </xf>
    <xf numFmtId="0" fontId="8" fillId="0" borderId="230" xfId="0" applyFont="1" applyFill="1" applyBorder="1" applyAlignment="1">
      <alignment horizontal="center" vertical="center"/>
    </xf>
    <xf numFmtId="1" fontId="15" fillId="5" borderId="223" xfId="1" applyNumberFormat="1" applyFont="1" applyFill="1" applyBorder="1" applyAlignment="1">
      <alignment horizontal="center" vertical="center"/>
    </xf>
    <xf numFmtId="1" fontId="11" fillId="0" borderId="223" xfId="0" applyNumberFormat="1" applyFont="1" applyFill="1" applyBorder="1" applyAlignment="1">
      <alignment horizontal="center" vertical="center"/>
    </xf>
    <xf numFmtId="1" fontId="23" fillId="0" borderId="223" xfId="0" applyNumberFormat="1" applyFont="1" applyFill="1" applyBorder="1" applyAlignment="1">
      <alignment horizontal="center" vertical="center"/>
    </xf>
    <xf numFmtId="49" fontId="16" fillId="0" borderId="196" xfId="0" applyNumberFormat="1" applyFont="1" applyFill="1" applyBorder="1" applyAlignment="1">
      <alignment horizontal="center" vertical="center"/>
    </xf>
    <xf numFmtId="1" fontId="8" fillId="0" borderId="185" xfId="0" applyNumberFormat="1" applyFont="1" applyFill="1" applyBorder="1" applyAlignment="1">
      <alignment horizontal="center" vertical="center"/>
    </xf>
    <xf numFmtId="0" fontId="15" fillId="13" borderId="227" xfId="0" applyFont="1" applyFill="1" applyBorder="1" applyAlignment="1">
      <alignment horizontal="center" vertical="center"/>
    </xf>
    <xf numFmtId="0" fontId="8" fillId="10" borderId="227" xfId="0" applyFont="1" applyFill="1" applyBorder="1" applyAlignment="1">
      <alignment horizontal="center"/>
    </xf>
    <xf numFmtId="49" fontId="8" fillId="0" borderId="228" xfId="0" applyNumberFormat="1" applyFont="1" applyFill="1" applyBorder="1" applyAlignment="1">
      <alignment horizontal="center"/>
    </xf>
    <xf numFmtId="1" fontId="8" fillId="25" borderId="223" xfId="0" applyNumberFormat="1" applyFont="1" applyFill="1" applyBorder="1" applyAlignment="1">
      <alignment horizontal="center" vertical="center"/>
    </xf>
    <xf numFmtId="49" fontId="15" fillId="0" borderId="229" xfId="0" applyNumberFormat="1" applyFont="1" applyFill="1" applyBorder="1" applyAlignment="1">
      <alignment horizontal="center"/>
    </xf>
    <xf numFmtId="49" fontId="15" fillId="0" borderId="227" xfId="0" applyNumberFormat="1" applyFont="1" applyFill="1" applyBorder="1" applyAlignment="1">
      <alignment horizontal="center"/>
    </xf>
    <xf numFmtId="0" fontId="8" fillId="2" borderId="166" xfId="0" applyFont="1" applyFill="1" applyBorder="1" applyAlignment="1">
      <alignment horizontal="center" vertical="center"/>
    </xf>
    <xf numFmtId="49" fontId="8" fillId="3" borderId="166" xfId="0" applyNumberFormat="1" applyFont="1" applyFill="1" applyBorder="1" applyAlignment="1">
      <alignment horizontal="center"/>
    </xf>
    <xf numFmtId="0" fontId="15" fillId="13" borderId="213" xfId="0" applyFont="1" applyFill="1" applyBorder="1" applyAlignment="1">
      <alignment horizontal="center" vertical="center"/>
    </xf>
    <xf numFmtId="0" fontId="15" fillId="13" borderId="221" xfId="0" applyFont="1" applyFill="1" applyBorder="1" applyAlignment="1">
      <alignment horizontal="center" vertical="center"/>
    </xf>
    <xf numFmtId="165" fontId="8" fillId="0" borderId="228" xfId="0" applyNumberFormat="1" applyFont="1" applyFill="1" applyBorder="1" applyAlignment="1">
      <alignment horizontal="center"/>
    </xf>
    <xf numFmtId="165" fontId="8" fillId="0" borderId="230" xfId="0" applyNumberFormat="1" applyFont="1" applyFill="1" applyBorder="1" applyAlignment="1">
      <alignment horizontal="center"/>
    </xf>
    <xf numFmtId="165" fontId="15" fillId="0" borderId="228" xfId="0" applyNumberFormat="1" applyFont="1" applyFill="1" applyBorder="1" applyAlignment="1">
      <alignment horizontal="center"/>
    </xf>
    <xf numFmtId="165" fontId="8" fillId="0" borderId="227" xfId="0" applyNumberFormat="1" applyFont="1" applyFill="1" applyBorder="1" applyAlignment="1">
      <alignment horizontal="center"/>
    </xf>
    <xf numFmtId="49" fontId="8" fillId="0" borderId="230" xfId="0" applyNumberFormat="1" applyFont="1" applyFill="1" applyBorder="1" applyAlignment="1">
      <alignment horizontal="center"/>
    </xf>
    <xf numFmtId="0" fontId="8" fillId="10" borderId="220" xfId="0" applyFont="1" applyFill="1" applyBorder="1" applyAlignment="1">
      <alignment horizontal="center"/>
    </xf>
    <xf numFmtId="0" fontId="27" fillId="0" borderId="223" xfId="0" applyFont="1" applyFill="1" applyBorder="1" applyAlignment="1">
      <alignment horizontal="center" vertical="center"/>
    </xf>
    <xf numFmtId="0" fontId="15" fillId="37" borderId="165" xfId="0" applyFont="1" applyFill="1" applyBorder="1" applyAlignment="1">
      <alignment horizontal="left" vertical="center"/>
    </xf>
    <xf numFmtId="0" fontId="18" fillId="0" borderId="231" xfId="0" applyFont="1" applyFill="1" applyBorder="1" applyAlignment="1">
      <alignment horizontal="left" vertical="center"/>
    </xf>
    <xf numFmtId="0" fontId="13" fillId="0" borderId="231" xfId="0" applyFont="1" applyFill="1" applyBorder="1" applyAlignment="1">
      <alignment horizontal="center" vertical="center"/>
    </xf>
    <xf numFmtId="0" fontId="15" fillId="30" borderId="232" xfId="0" applyFont="1" applyFill="1" applyBorder="1" applyAlignment="1">
      <alignment horizontal="left" vertical="center"/>
    </xf>
    <xf numFmtId="1" fontId="13" fillId="0" borderId="233" xfId="0" applyNumberFormat="1" applyFont="1" applyFill="1" applyBorder="1" applyAlignment="1">
      <alignment horizontal="center" vertical="center"/>
    </xf>
    <xf numFmtId="164" fontId="16" fillId="0" borderId="234" xfId="0" applyNumberFormat="1" applyFont="1" applyFill="1" applyBorder="1" applyAlignment="1">
      <alignment horizontal="center" vertical="center"/>
    </xf>
    <xf numFmtId="1" fontId="17" fillId="11" borderId="235" xfId="0" applyNumberFormat="1" applyFont="1" applyFill="1" applyBorder="1" applyAlignment="1" applyProtection="1">
      <alignment horizontal="center" vertical="center"/>
      <protection hidden="1"/>
    </xf>
    <xf numFmtId="0" fontId="2" fillId="0" borderId="236" xfId="0" applyFont="1" applyFill="1" applyBorder="1" applyAlignment="1">
      <alignment horizontal="center" vertical="center"/>
    </xf>
    <xf numFmtId="0" fontId="3" fillId="0" borderId="233" xfId="0" applyFont="1" applyFill="1" applyBorder="1" applyAlignment="1">
      <alignment horizontal="center" vertical="center"/>
    </xf>
    <xf numFmtId="0" fontId="8" fillId="0" borderId="237" xfId="0" applyFont="1" applyFill="1" applyBorder="1" applyAlignment="1">
      <alignment horizontal="center" vertical="center"/>
    </xf>
    <xf numFmtId="164" fontId="15" fillId="0" borderId="238" xfId="0" applyNumberFormat="1" applyFont="1" applyFill="1" applyBorder="1" applyAlignment="1">
      <alignment horizontal="center"/>
    </xf>
    <xf numFmtId="164" fontId="15" fillId="0" borderId="153" xfId="0" applyNumberFormat="1" applyFont="1" applyFill="1" applyBorder="1" applyAlignment="1">
      <alignment horizontal="center"/>
    </xf>
    <xf numFmtId="164" fontId="8" fillId="0" borderId="153" xfId="0" applyNumberFormat="1" applyFont="1" applyFill="1" applyBorder="1" applyAlignment="1">
      <alignment horizontal="center"/>
    </xf>
    <xf numFmtId="20" fontId="8" fillId="0" borderId="239" xfId="0" applyNumberFormat="1" applyFont="1" applyFill="1" applyBorder="1" applyAlignment="1">
      <alignment horizontal="center"/>
    </xf>
    <xf numFmtId="0" fontId="5" fillId="3" borderId="238" xfId="0" applyFont="1" applyFill="1" applyBorder="1" applyAlignment="1">
      <alignment horizontal="center" vertical="center" textRotation="90"/>
    </xf>
    <xf numFmtId="0" fontId="18" fillId="0" borderId="153" xfId="0" applyFont="1" applyFill="1" applyBorder="1" applyAlignment="1">
      <alignment horizontal="left" vertical="center"/>
    </xf>
    <xf numFmtId="0" fontId="13" fillId="0" borderId="153" xfId="0" applyFont="1" applyFill="1" applyBorder="1" applyAlignment="1">
      <alignment horizontal="center" vertical="center"/>
    </xf>
    <xf numFmtId="1" fontId="15" fillId="5" borderId="233" xfId="0" applyNumberFormat="1" applyFont="1" applyFill="1" applyBorder="1" applyAlignment="1">
      <alignment horizontal="center" vertical="center"/>
    </xf>
    <xf numFmtId="164" fontId="16" fillId="0" borderId="154" xfId="0" applyNumberFormat="1" applyFont="1" applyFill="1" applyBorder="1" applyAlignment="1">
      <alignment horizontal="center" vertical="center"/>
    </xf>
    <xf numFmtId="0" fontId="15" fillId="0" borderId="236" xfId="0" applyFont="1" applyFill="1" applyBorder="1" applyAlignment="1">
      <alignment horizontal="center" vertical="center"/>
    </xf>
    <xf numFmtId="0" fontId="27" fillId="0" borderId="233" xfId="0" applyFont="1" applyFill="1" applyBorder="1" applyAlignment="1">
      <alignment horizontal="center" vertical="center"/>
    </xf>
    <xf numFmtId="0" fontId="8" fillId="4" borderId="154" xfId="0" applyFont="1" applyFill="1" applyBorder="1" applyAlignment="1">
      <alignment horizontal="center" vertical="center"/>
    </xf>
    <xf numFmtId="49" fontId="24" fillId="0" borderId="153" xfId="0" applyNumberFormat="1" applyFont="1" applyFill="1" applyBorder="1" applyAlignment="1">
      <alignment horizontal="center"/>
    </xf>
    <xf numFmtId="49" fontId="8" fillId="0" borderId="239" xfId="0" applyNumberFormat="1" applyFont="1" applyFill="1" applyBorder="1" applyAlignment="1">
      <alignment horizontal="center"/>
    </xf>
    <xf numFmtId="0" fontId="14" fillId="0" borderId="232" xfId="0" applyFont="1" applyFill="1" applyBorder="1" applyAlignment="1">
      <alignment horizontal="left" vertical="center"/>
    </xf>
    <xf numFmtId="1" fontId="15" fillId="25" borderId="233" xfId="0" applyNumberFormat="1" applyFont="1" applyFill="1" applyBorder="1" applyAlignment="1">
      <alignment horizontal="center" vertical="center"/>
    </xf>
    <xf numFmtId="0" fontId="8" fillId="0" borderId="153" xfId="0" applyFont="1" applyFill="1" applyBorder="1" applyAlignment="1">
      <alignment horizontal="center"/>
    </xf>
    <xf numFmtId="49" fontId="8" fillId="0" borderId="238" xfId="0" applyNumberFormat="1" applyFont="1" applyFill="1" applyBorder="1" applyAlignment="1">
      <alignment horizontal="center"/>
    </xf>
    <xf numFmtId="1" fontId="15" fillId="25" borderId="233" xfId="1" applyNumberFormat="1" applyFont="1" applyFill="1" applyBorder="1" applyAlignment="1">
      <alignment horizontal="center" vertical="center"/>
    </xf>
    <xf numFmtId="0" fontId="8" fillId="0" borderId="239" xfId="0" applyFont="1" applyFill="1" applyBorder="1" applyAlignment="1">
      <alignment horizontal="center" vertical="center"/>
    </xf>
    <xf numFmtId="49" fontId="8" fillId="0" borderId="240" xfId="0" applyNumberFormat="1" applyFont="1" applyFill="1" applyBorder="1" applyAlignment="1">
      <alignment horizontal="center"/>
    </xf>
    <xf numFmtId="0" fontId="18" fillId="0" borderId="147" xfId="0" applyFont="1" applyFill="1" applyBorder="1" applyAlignment="1">
      <alignment horizontal="left" vertical="center"/>
    </xf>
    <xf numFmtId="0" fontId="13" fillId="0" borderId="147" xfId="0" applyFont="1" applyFill="1" applyBorder="1" applyAlignment="1">
      <alignment horizontal="center" vertical="center"/>
    </xf>
    <xf numFmtId="49" fontId="8" fillId="0" borderId="154" xfId="0" applyNumberFormat="1" applyFont="1" applyFill="1" applyBorder="1" applyAlignment="1">
      <alignment horizontal="center"/>
    </xf>
    <xf numFmtId="0" fontId="18" fillId="0" borderId="241" xfId="1" applyFont="1" applyFill="1" applyBorder="1" applyAlignment="1">
      <alignment horizontal="left" vertical="center"/>
    </xf>
    <xf numFmtId="0" fontId="13" fillId="0" borderId="241" xfId="1" applyFont="1" applyFill="1" applyBorder="1" applyAlignment="1">
      <alignment horizontal="center" vertical="center"/>
    </xf>
    <xf numFmtId="164" fontId="15" fillId="0" borderId="140" xfId="1" applyNumberFormat="1" applyFont="1" applyFill="1" applyBorder="1" applyAlignment="1">
      <alignment horizontal="left" vertical="center"/>
    </xf>
    <xf numFmtId="1" fontId="13" fillId="0" borderId="242" xfId="0" applyNumberFormat="1" applyFont="1" applyFill="1" applyBorder="1" applyAlignment="1">
      <alignment horizontal="center" vertical="center"/>
    </xf>
    <xf numFmtId="49" fontId="8" fillId="0" borderId="137" xfId="0" applyNumberFormat="1" applyFont="1" applyFill="1" applyBorder="1" applyAlignment="1">
      <alignment horizontal="center"/>
    </xf>
    <xf numFmtId="1" fontId="17" fillId="11" borderId="243" xfId="0" applyNumberFormat="1" applyFont="1" applyFill="1" applyBorder="1" applyAlignment="1" applyProtection="1">
      <alignment horizontal="center" vertical="center"/>
      <protection hidden="1"/>
    </xf>
    <xf numFmtId="0" fontId="2" fillId="0" borderId="244" xfId="0" applyFont="1" applyFill="1" applyBorder="1" applyAlignment="1">
      <alignment horizontal="center" vertical="center"/>
    </xf>
    <xf numFmtId="0" fontId="3" fillId="0" borderId="242" xfId="0" applyFont="1" applyFill="1" applyBorder="1" applyAlignment="1">
      <alignment horizontal="center" vertical="center"/>
    </xf>
    <xf numFmtId="0" fontId="8" fillId="0" borderId="245" xfId="0" applyFont="1" applyFill="1" applyBorder="1" applyAlignment="1">
      <alignment horizontal="center" vertical="center"/>
    </xf>
    <xf numFmtId="49" fontId="8" fillId="0" borderId="246" xfId="0" applyNumberFormat="1" applyFont="1" applyFill="1" applyBorder="1" applyAlignment="1">
      <alignment horizontal="center"/>
    </xf>
    <xf numFmtId="164" fontId="15" fillId="0" borderId="245" xfId="0" applyNumberFormat="1" applyFont="1" applyFill="1" applyBorder="1" applyAlignment="1">
      <alignment horizontal="center"/>
    </xf>
    <xf numFmtId="0" fontId="5" fillId="3" borderId="246" xfId="0" applyFont="1" applyFill="1" applyBorder="1" applyAlignment="1">
      <alignment horizontal="center" vertical="center" textRotation="90"/>
    </xf>
    <xf numFmtId="0" fontId="18" fillId="0" borderId="135" xfId="0" applyFont="1" applyFill="1" applyBorder="1" applyAlignment="1">
      <alignment horizontal="left" vertical="center"/>
    </xf>
    <xf numFmtId="0" fontId="13" fillId="0" borderId="135" xfId="0" applyFont="1" applyFill="1" applyBorder="1" applyAlignment="1">
      <alignment horizontal="center" vertical="center"/>
    </xf>
    <xf numFmtId="1" fontId="13" fillId="0" borderId="247" xfId="0" applyNumberFormat="1" applyFont="1" applyFill="1" applyBorder="1" applyAlignment="1">
      <alignment horizontal="center" vertical="center"/>
    </xf>
    <xf numFmtId="1" fontId="15" fillId="25" borderId="247" xfId="0" applyNumberFormat="1" applyFont="1" applyFill="1" applyBorder="1" applyAlignment="1">
      <alignment horizontal="center" vertical="center"/>
    </xf>
    <xf numFmtId="49" fontId="8" fillId="0" borderId="248" xfId="0" applyNumberFormat="1" applyFont="1" applyFill="1" applyBorder="1" applyAlignment="1">
      <alignment horizontal="center"/>
    </xf>
    <xf numFmtId="1" fontId="17" fillId="11" borderId="249" xfId="0" applyNumberFormat="1" applyFont="1" applyFill="1" applyBorder="1" applyAlignment="1" applyProtection="1">
      <alignment horizontal="center" vertical="center"/>
      <protection hidden="1"/>
    </xf>
    <xf numFmtId="0" fontId="2" fillId="0" borderId="250" xfId="0" applyFont="1" applyFill="1" applyBorder="1" applyAlignment="1">
      <alignment horizontal="center" vertical="center"/>
    </xf>
    <xf numFmtId="0" fontId="3" fillId="0" borderId="247" xfId="0" applyFont="1" applyFill="1" applyBorder="1" applyAlignment="1">
      <alignment horizontal="center" vertical="center"/>
    </xf>
    <xf numFmtId="0" fontId="8" fillId="0" borderId="251" xfId="0" applyFont="1" applyFill="1" applyBorder="1" applyAlignment="1">
      <alignment horizontal="center" vertical="center"/>
    </xf>
    <xf numFmtId="49" fontId="8" fillId="0" borderId="252" xfId="0" applyNumberFormat="1" applyFont="1" applyFill="1" applyBorder="1" applyAlignment="1">
      <alignment horizontal="center"/>
    </xf>
    <xf numFmtId="49" fontId="8" fillId="0" borderId="251" xfId="0" applyNumberFormat="1" applyFont="1" applyFill="1" applyBorder="1" applyAlignment="1">
      <alignment horizontal="center"/>
    </xf>
    <xf numFmtId="0" fontId="5" fillId="3" borderId="252" xfId="0" applyFont="1" applyFill="1" applyBorder="1" applyAlignment="1">
      <alignment horizontal="center" vertical="center" textRotation="90"/>
    </xf>
    <xf numFmtId="0" fontId="18" fillId="0" borderId="253" xfId="0" applyFont="1" applyFill="1" applyBorder="1" applyAlignment="1">
      <alignment horizontal="left" vertical="center"/>
    </xf>
    <xf numFmtId="0" fontId="13" fillId="0" borderId="253" xfId="0" applyFont="1" applyFill="1" applyBorder="1" applyAlignment="1">
      <alignment horizontal="center" vertical="center"/>
    </xf>
    <xf numFmtId="0" fontId="14" fillId="0" borderId="254" xfId="0" applyFont="1" applyFill="1" applyBorder="1" applyAlignment="1">
      <alignment horizontal="center" vertical="center"/>
    </xf>
    <xf numFmtId="0" fontId="15" fillId="30" borderId="254" xfId="0" applyFont="1" applyFill="1" applyBorder="1" applyAlignment="1">
      <alignment horizontal="left" vertical="center"/>
    </xf>
    <xf numFmtId="1" fontId="13" fillId="0" borderId="255" xfId="0" applyNumberFormat="1" applyFont="1" applyFill="1" applyBorder="1" applyAlignment="1">
      <alignment horizontal="center" vertical="center"/>
    </xf>
    <xf numFmtId="164" fontId="15" fillId="0" borderId="125" xfId="0" applyNumberFormat="1" applyFont="1" applyFill="1" applyBorder="1" applyAlignment="1">
      <alignment horizontal="center"/>
    </xf>
    <xf numFmtId="0" fontId="15" fillId="36" borderId="256" xfId="0" applyFont="1" applyFill="1" applyBorder="1" applyAlignment="1">
      <alignment horizontal="left" vertical="center"/>
    </xf>
    <xf numFmtId="1" fontId="15" fillId="25" borderId="255" xfId="1" applyNumberFormat="1" applyFont="1" applyFill="1" applyBorder="1" applyAlignment="1">
      <alignment horizontal="center" vertical="center"/>
    </xf>
    <xf numFmtId="164" fontId="16" fillId="0" borderId="254" xfId="0" applyNumberFormat="1" applyFont="1" applyFill="1" applyBorder="1" applyAlignment="1">
      <alignment horizontal="center" vertical="center"/>
    </xf>
    <xf numFmtId="1" fontId="17" fillId="11" borderId="257" xfId="0" applyNumberFormat="1" applyFont="1" applyFill="1" applyBorder="1" applyAlignment="1" applyProtection="1">
      <alignment horizontal="center" vertical="center"/>
      <protection hidden="1"/>
    </xf>
    <xf numFmtId="0" fontId="15" fillId="0" borderId="258" xfId="0" applyFont="1" applyFill="1" applyBorder="1" applyAlignment="1">
      <alignment horizontal="center" vertical="center"/>
    </xf>
    <xf numFmtId="0" fontId="27" fillId="0" borderId="255" xfId="0" applyFont="1" applyFill="1" applyBorder="1" applyAlignment="1">
      <alignment horizontal="center" vertical="center"/>
    </xf>
    <xf numFmtId="0" fontId="8" fillId="0" borderId="259" xfId="0" applyFont="1" applyFill="1" applyBorder="1" applyAlignment="1">
      <alignment horizontal="center" vertical="center"/>
    </xf>
    <xf numFmtId="0" fontId="24" fillId="0" borderId="259" xfId="0" applyFont="1" applyFill="1" applyBorder="1" applyAlignment="1">
      <alignment horizontal="center" vertical="center"/>
    </xf>
    <xf numFmtId="0" fontId="8" fillId="26" borderId="259" xfId="0" applyFont="1" applyFill="1" applyBorder="1" applyAlignment="1">
      <alignment horizontal="center" vertical="center"/>
    </xf>
    <xf numFmtId="0" fontId="8" fillId="0" borderId="254" xfId="0" applyFont="1" applyFill="1" applyBorder="1" applyAlignment="1">
      <alignment horizontal="center" vertical="center"/>
    </xf>
    <xf numFmtId="0" fontId="8" fillId="0" borderId="260" xfId="0" applyFont="1" applyFill="1" applyBorder="1" applyAlignment="1">
      <alignment horizontal="center" vertical="center"/>
    </xf>
    <xf numFmtId="164" fontId="15" fillId="0" borderId="261" xfId="0" applyNumberFormat="1" applyFont="1" applyFill="1" applyBorder="1" applyAlignment="1">
      <alignment horizontal="center"/>
    </xf>
    <xf numFmtId="49" fontId="8" fillId="0" borderId="254" xfId="0" applyNumberFormat="1" applyFont="1" applyFill="1" applyBorder="1" applyAlignment="1">
      <alignment horizontal="center"/>
    </xf>
    <xf numFmtId="20" fontId="8" fillId="0" borderId="254" xfId="0" applyNumberFormat="1" applyFont="1" applyFill="1" applyBorder="1" applyAlignment="1">
      <alignment horizontal="center"/>
    </xf>
    <xf numFmtId="164" fontId="8" fillId="0" borderId="254" xfId="0" applyNumberFormat="1" applyFont="1" applyFill="1" applyBorder="1" applyAlignment="1">
      <alignment horizontal="center"/>
    </xf>
    <xf numFmtId="0" fontId="8" fillId="0" borderId="254" xfId="0" applyFont="1" applyFill="1" applyBorder="1" applyAlignment="1">
      <alignment horizontal="center"/>
    </xf>
    <xf numFmtId="49" fontId="8" fillId="0" borderId="260" xfId="0" applyNumberFormat="1" applyFont="1" applyFill="1" applyBorder="1" applyAlignment="1">
      <alignment horizontal="center"/>
    </xf>
    <xf numFmtId="0" fontId="5" fillId="3" borderId="261" xfId="0" applyFont="1" applyFill="1" applyBorder="1" applyAlignment="1">
      <alignment horizontal="center" vertical="center" textRotation="90"/>
    </xf>
    <xf numFmtId="0" fontId="11" fillId="0" borderId="254" xfId="0" applyFont="1" applyFill="1" applyBorder="1" applyAlignment="1">
      <alignment horizontal="center" vertical="center"/>
    </xf>
    <xf numFmtId="0" fontId="12" fillId="0" borderId="254" xfId="0" applyFont="1" applyFill="1" applyBorder="1" applyAlignment="1">
      <alignment horizontal="center" vertical="center"/>
    </xf>
    <xf numFmtId="0" fontId="15" fillId="30" borderId="256" xfId="0" applyFont="1" applyFill="1" applyBorder="1" applyAlignment="1">
      <alignment horizontal="left" vertical="center"/>
    </xf>
    <xf numFmtId="49" fontId="8" fillId="0" borderId="262" xfId="0" applyNumberFormat="1" applyFont="1" applyFill="1" applyBorder="1" applyAlignment="1">
      <alignment horizontal="center"/>
    </xf>
    <xf numFmtId="20" fontId="24" fillId="0" borderId="254" xfId="0" applyNumberFormat="1" applyFont="1" applyFill="1" applyBorder="1" applyAlignment="1">
      <alignment horizontal="center"/>
    </xf>
    <xf numFmtId="0" fontId="18" fillId="0" borderId="256" xfId="0" applyFont="1" applyFill="1" applyBorder="1" applyAlignment="1">
      <alignment horizontal="left" vertical="center"/>
    </xf>
    <xf numFmtId="0" fontId="11" fillId="34" borderId="254" xfId="0" applyFont="1" applyFill="1" applyBorder="1" applyAlignment="1">
      <alignment horizontal="center" vertical="center"/>
    </xf>
    <xf numFmtId="1" fontId="21" fillId="0" borderId="254" xfId="0" applyNumberFormat="1" applyFont="1" applyFill="1" applyBorder="1" applyAlignment="1">
      <alignment horizontal="center" vertical="center"/>
    </xf>
    <xf numFmtId="0" fontId="16" fillId="0" borderId="254" xfId="0" applyFont="1" applyFill="1" applyBorder="1" applyAlignment="1">
      <alignment horizontal="center" vertical="center"/>
    </xf>
    <xf numFmtId="0" fontId="11" fillId="0" borderId="256" xfId="0" applyFont="1" applyFill="1" applyBorder="1" applyAlignment="1">
      <alignment horizontal="center" vertical="center"/>
    </xf>
    <xf numFmtId="1" fontId="8" fillId="0" borderId="258" xfId="0" applyNumberFormat="1" applyFont="1" applyFill="1" applyBorder="1" applyAlignment="1">
      <alignment horizontal="center" vertical="center"/>
    </xf>
    <xf numFmtId="1" fontId="8" fillId="13" borderId="263" xfId="0" applyNumberFormat="1" applyFont="1" applyFill="1" applyBorder="1" applyAlignment="1">
      <alignment horizontal="center" vertical="center"/>
    </xf>
    <xf numFmtId="0" fontId="15" fillId="13" borderId="259" xfId="0" applyFont="1" applyFill="1" applyBorder="1" applyAlignment="1">
      <alignment horizontal="center" vertical="center"/>
    </xf>
    <xf numFmtId="0" fontId="15" fillId="13" borderId="264" xfId="0" applyFont="1" applyFill="1" applyBorder="1" applyAlignment="1">
      <alignment horizontal="center" vertical="center"/>
    </xf>
    <xf numFmtId="164" fontId="15" fillId="10" borderId="261" xfId="0" applyNumberFormat="1" applyFont="1" applyFill="1" applyBorder="1" applyAlignment="1">
      <alignment horizontal="center"/>
    </xf>
    <xf numFmtId="0" fontId="8" fillId="10" borderId="254" xfId="0" applyFont="1" applyFill="1" applyBorder="1" applyAlignment="1">
      <alignment horizontal="center"/>
    </xf>
    <xf numFmtId="49" fontId="15" fillId="10" borderId="254" xfId="0" applyNumberFormat="1" applyFont="1" applyFill="1" applyBorder="1" applyAlignment="1">
      <alignment horizontal="center"/>
    </xf>
    <xf numFmtId="0" fontId="8" fillId="10" borderId="260" xfId="0" applyFont="1" applyFill="1" applyBorder="1" applyAlignment="1">
      <alignment horizontal="center"/>
    </xf>
    <xf numFmtId="164" fontId="16" fillId="0" borderId="262" xfId="0" applyNumberFormat="1" applyFont="1" applyFill="1" applyBorder="1" applyAlignment="1">
      <alignment horizontal="center" vertical="center"/>
    </xf>
    <xf numFmtId="0" fontId="2" fillId="0" borderId="258" xfId="0" applyFont="1" applyFill="1" applyBorder="1" applyAlignment="1">
      <alignment horizontal="center" vertical="center"/>
    </xf>
    <xf numFmtId="0" fontId="3" fillId="0" borderId="255" xfId="0" applyFont="1" applyFill="1" applyBorder="1" applyAlignment="1">
      <alignment horizontal="center" vertical="center"/>
    </xf>
    <xf numFmtId="49" fontId="15" fillId="0" borderId="259" xfId="0" applyNumberFormat="1" applyFont="1" applyFill="1" applyBorder="1" applyAlignment="1">
      <alignment horizontal="center"/>
    </xf>
    <xf numFmtId="20" fontId="8" fillId="0" borderId="259" xfId="0" applyNumberFormat="1" applyFont="1" applyFill="1" applyBorder="1" applyAlignment="1">
      <alignment horizontal="center"/>
    </xf>
    <xf numFmtId="0" fontId="22" fillId="0" borderId="256" xfId="0" applyFont="1" applyFill="1" applyBorder="1" applyAlignment="1">
      <alignment horizontal="left"/>
    </xf>
    <xf numFmtId="0" fontId="8" fillId="0" borderId="256" xfId="0" applyFont="1" applyFill="1" applyBorder="1" applyAlignment="1">
      <alignment horizontal="left" vertical="center"/>
    </xf>
    <xf numFmtId="49" fontId="8" fillId="0" borderId="259" xfId="0" applyNumberFormat="1" applyFont="1" applyFill="1" applyBorder="1" applyAlignment="1">
      <alignment horizontal="center"/>
    </xf>
    <xf numFmtId="0" fontId="8" fillId="26" borderId="254" xfId="0" applyFont="1" applyFill="1" applyBorder="1" applyAlignment="1">
      <alignment horizontal="center" vertical="center"/>
    </xf>
    <xf numFmtId="49" fontId="8" fillId="0" borderId="261" xfId="0" applyNumberFormat="1" applyFont="1" applyFill="1" applyBorder="1" applyAlignment="1">
      <alignment horizontal="center"/>
    </xf>
    <xf numFmtId="49" fontId="15" fillId="0" borderId="254" xfId="0" applyNumberFormat="1" applyFont="1" applyFill="1" applyBorder="1" applyAlignment="1">
      <alignment horizontal="center"/>
    </xf>
    <xf numFmtId="0" fontId="18" fillId="0" borderId="256" xfId="1" applyFont="1" applyFill="1" applyBorder="1" applyAlignment="1">
      <alignment horizontal="left"/>
    </xf>
    <xf numFmtId="0" fontId="14" fillId="0" borderId="256" xfId="0" applyFont="1" applyFill="1" applyBorder="1" applyAlignment="1">
      <alignment horizontal="center" vertical="center"/>
    </xf>
    <xf numFmtId="0" fontId="15" fillId="30" borderId="262" xfId="0" applyFont="1" applyFill="1" applyBorder="1" applyAlignment="1">
      <alignment horizontal="left" vertical="center"/>
    </xf>
    <xf numFmtId="49" fontId="15" fillId="0" borderId="262" xfId="0" applyNumberFormat="1" applyFont="1" applyFill="1" applyBorder="1" applyAlignment="1">
      <alignment horizontal="center"/>
    </xf>
    <xf numFmtId="49" fontId="15" fillId="0" borderId="265" xfId="0" applyNumberFormat="1" applyFont="1" applyFill="1" applyBorder="1" applyAlignment="1">
      <alignment horizontal="center"/>
    </xf>
    <xf numFmtId="49" fontId="15" fillId="0" borderId="260" xfId="0" applyNumberFormat="1" applyFont="1" applyFill="1" applyBorder="1" applyAlignment="1">
      <alignment horizontal="center"/>
    </xf>
    <xf numFmtId="0" fontId="8" fillId="30" borderId="256" xfId="0" applyFont="1" applyFill="1" applyBorder="1" applyAlignment="1">
      <alignment horizontal="left" vertical="center"/>
    </xf>
    <xf numFmtId="1" fontId="8" fillId="25" borderId="255" xfId="0" applyNumberFormat="1" applyFont="1" applyFill="1" applyBorder="1" applyAlignment="1">
      <alignment horizontal="center" vertical="center"/>
    </xf>
    <xf numFmtId="0" fontId="8" fillId="0" borderId="264" xfId="0" applyFont="1" applyFill="1" applyBorder="1" applyAlignment="1">
      <alignment horizontal="center" vertical="center"/>
    </xf>
    <xf numFmtId="0" fontId="8" fillId="0" borderId="261" xfId="0" applyFont="1" applyFill="1" applyBorder="1" applyAlignment="1">
      <alignment horizontal="center"/>
    </xf>
    <xf numFmtId="0" fontId="8" fillId="30" borderId="262" xfId="0" applyFont="1" applyFill="1" applyBorder="1" applyAlignment="1">
      <alignment horizontal="left" vertical="center"/>
    </xf>
    <xf numFmtId="20" fontId="8" fillId="0" borderId="265" xfId="0" applyNumberFormat="1" applyFont="1" applyFill="1" applyBorder="1" applyAlignment="1">
      <alignment horizontal="center"/>
    </xf>
    <xf numFmtId="0" fontId="5" fillId="3" borderId="266" xfId="0" applyFont="1" applyFill="1" applyBorder="1" applyAlignment="1">
      <alignment horizontal="center" vertical="center" textRotation="90"/>
    </xf>
    <xf numFmtId="0" fontId="11" fillId="34" borderId="267" xfId="0" applyFont="1" applyFill="1" applyBorder="1" applyAlignment="1">
      <alignment horizontal="center" vertical="center"/>
    </xf>
    <xf numFmtId="1" fontId="21" fillId="0" borderId="267" xfId="0" applyNumberFormat="1" applyFont="1" applyFill="1" applyBorder="1" applyAlignment="1">
      <alignment horizontal="center" vertical="center"/>
    </xf>
    <xf numFmtId="0" fontId="16" fillId="0" borderId="268" xfId="0" applyFont="1" applyFill="1" applyBorder="1" applyAlignment="1">
      <alignment horizontal="center" vertical="center"/>
    </xf>
    <xf numFmtId="0" fontId="11" fillId="0" borderId="267" xfId="0" applyFont="1" applyFill="1" applyBorder="1" applyAlignment="1">
      <alignment horizontal="center" vertical="center"/>
    </xf>
    <xf numFmtId="0" fontId="11" fillId="0" borderId="268" xfId="0" applyFont="1" applyFill="1" applyBorder="1" applyAlignment="1">
      <alignment horizontal="center" vertical="center"/>
    </xf>
    <xf numFmtId="1" fontId="11" fillId="0" borderId="269" xfId="0" applyNumberFormat="1" applyFont="1" applyFill="1" applyBorder="1" applyAlignment="1">
      <alignment horizontal="center" vertical="center"/>
    </xf>
    <xf numFmtId="1" fontId="23" fillId="0" borderId="263" xfId="0" applyNumberFormat="1" applyFont="1" applyFill="1" applyBorder="1" applyAlignment="1">
      <alignment horizontal="center" vertical="center"/>
    </xf>
    <xf numFmtId="49" fontId="16" fillId="0" borderId="270" xfId="0" applyNumberFormat="1" applyFont="1" applyFill="1" applyBorder="1" applyAlignment="1">
      <alignment horizontal="center" vertical="center"/>
    </xf>
    <xf numFmtId="0" fontId="5" fillId="0" borderId="271" xfId="0" applyFont="1" applyFill="1" applyBorder="1" applyAlignment="1">
      <alignment horizontal="center" vertical="center"/>
    </xf>
    <xf numFmtId="1" fontId="8" fillId="0" borderId="272" xfId="0" applyNumberFormat="1" applyFont="1" applyFill="1" applyBorder="1" applyAlignment="1">
      <alignment horizontal="center" vertical="center"/>
    </xf>
    <xf numFmtId="1" fontId="8" fillId="13" borderId="269" xfId="0" applyNumberFormat="1" applyFont="1" applyFill="1" applyBorder="1" applyAlignment="1">
      <alignment horizontal="center" vertical="center"/>
    </xf>
    <xf numFmtId="0" fontId="15" fillId="13" borderId="273" xfId="0" applyFont="1" applyFill="1" applyBorder="1" applyAlignment="1">
      <alignment horizontal="center" vertical="center"/>
    </xf>
    <xf numFmtId="0" fontId="15" fillId="13" borderId="274" xfId="0" applyFont="1" applyFill="1" applyBorder="1" applyAlignment="1">
      <alignment horizontal="center" vertical="center"/>
    </xf>
    <xf numFmtId="164" fontId="15" fillId="10" borderId="266" xfId="0" applyNumberFormat="1" applyFont="1" applyFill="1" applyBorder="1" applyAlignment="1">
      <alignment horizontal="center"/>
    </xf>
    <xf numFmtId="0" fontId="8" fillId="10" borderId="267" xfId="0" applyFont="1" applyFill="1" applyBorder="1" applyAlignment="1">
      <alignment horizontal="center"/>
    </xf>
    <xf numFmtId="49" fontId="15" fillId="10" borderId="267" xfId="0" applyNumberFormat="1" applyFont="1" applyFill="1" applyBorder="1" applyAlignment="1">
      <alignment horizontal="center"/>
    </xf>
    <xf numFmtId="0" fontId="8" fillId="10" borderId="275" xfId="0" applyFont="1" applyFill="1" applyBorder="1" applyAlignment="1">
      <alignment horizontal="center"/>
    </xf>
  </cellXfs>
  <cellStyles count="2">
    <cellStyle name="Normální" xfId="0" builtinId="0"/>
    <cellStyle name="normální_List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42"/>
  <sheetViews>
    <sheetView workbookViewId="0">
      <selection activeCell="D139" sqref="D139"/>
    </sheetView>
  </sheetViews>
  <sheetFormatPr defaultRowHeight="15" x14ac:dyDescent="0.35"/>
  <cols>
    <col min="1" max="1" width="2.5546875" style="157" customWidth="1"/>
    <col min="2" max="2" width="2.88671875" style="170" customWidth="1"/>
    <col min="3" max="3" width="3.44140625" style="171" customWidth="1"/>
    <col min="4" max="4" width="20.6640625" style="227" customWidth="1"/>
    <col min="5" max="5" width="4.33203125" style="172" customWidth="1"/>
    <col min="6" max="6" width="3.33203125" style="172" customWidth="1"/>
    <col min="7" max="7" width="17.6640625" style="173" customWidth="1"/>
    <col min="8" max="8" width="3" style="174" customWidth="1"/>
    <col min="9" max="9" width="3" style="175" customWidth="1"/>
    <col min="10" max="10" width="6.5546875" style="194" customWidth="1"/>
    <col min="11" max="11" width="5" style="194" customWidth="1"/>
    <col min="12" max="12" width="3.33203125" style="271" customWidth="1"/>
    <col min="13" max="13" width="3.5546875" style="271" customWidth="1"/>
    <col min="14" max="28" width="3.33203125" style="178" customWidth="1"/>
    <col min="29" max="36" width="4.5546875" style="178" customWidth="1"/>
    <col min="37" max="38" width="4.5546875" style="188" customWidth="1"/>
    <col min="39" max="43" width="4.5546875" style="178" customWidth="1"/>
    <col min="44" max="256" width="9.109375" style="1"/>
    <col min="257" max="257" width="2.5546875" style="1" customWidth="1"/>
    <col min="258" max="258" width="2.88671875" style="1" customWidth="1"/>
    <col min="259" max="259" width="3.44140625" style="1" customWidth="1"/>
    <col min="260" max="260" width="20.6640625" style="1" customWidth="1"/>
    <col min="261" max="261" width="4.33203125" style="1" customWidth="1"/>
    <col min="262" max="262" width="3.33203125" style="1" customWidth="1"/>
    <col min="263" max="263" width="17.6640625" style="1" customWidth="1"/>
    <col min="264" max="265" width="3" style="1" customWidth="1"/>
    <col min="266" max="266" width="6.5546875" style="1" customWidth="1"/>
    <col min="267" max="267" width="4.33203125" style="1" customWidth="1"/>
    <col min="268" max="268" width="3.33203125" style="1" customWidth="1"/>
    <col min="269" max="269" width="3.5546875" style="1" customWidth="1"/>
    <col min="270" max="284" width="3.33203125" style="1" customWidth="1"/>
    <col min="285" max="299" width="4.5546875" style="1" customWidth="1"/>
    <col min="300" max="512" width="9.109375" style="1"/>
    <col min="513" max="513" width="2.5546875" style="1" customWidth="1"/>
    <col min="514" max="514" width="2.88671875" style="1" customWidth="1"/>
    <col min="515" max="515" width="3.44140625" style="1" customWidth="1"/>
    <col min="516" max="516" width="20.6640625" style="1" customWidth="1"/>
    <col min="517" max="517" width="4.33203125" style="1" customWidth="1"/>
    <col min="518" max="518" width="3.33203125" style="1" customWidth="1"/>
    <col min="519" max="519" width="17.6640625" style="1" customWidth="1"/>
    <col min="520" max="521" width="3" style="1" customWidth="1"/>
    <col min="522" max="522" width="6.5546875" style="1" customWidth="1"/>
    <col min="523" max="523" width="4.33203125" style="1" customWidth="1"/>
    <col min="524" max="524" width="3.33203125" style="1" customWidth="1"/>
    <col min="525" max="525" width="3.5546875" style="1" customWidth="1"/>
    <col min="526" max="540" width="3.33203125" style="1" customWidth="1"/>
    <col min="541" max="555" width="4.5546875" style="1" customWidth="1"/>
    <col min="556" max="768" width="9.109375" style="1"/>
    <col min="769" max="769" width="2.5546875" style="1" customWidth="1"/>
    <col min="770" max="770" width="2.88671875" style="1" customWidth="1"/>
    <col min="771" max="771" width="3.44140625" style="1" customWidth="1"/>
    <col min="772" max="772" width="20.6640625" style="1" customWidth="1"/>
    <col min="773" max="773" width="4.33203125" style="1" customWidth="1"/>
    <col min="774" max="774" width="3.33203125" style="1" customWidth="1"/>
    <col min="775" max="775" width="17.6640625" style="1" customWidth="1"/>
    <col min="776" max="777" width="3" style="1" customWidth="1"/>
    <col min="778" max="778" width="6.5546875" style="1" customWidth="1"/>
    <col min="779" max="779" width="4.33203125" style="1" customWidth="1"/>
    <col min="780" max="780" width="3.33203125" style="1" customWidth="1"/>
    <col min="781" max="781" width="3.5546875" style="1" customWidth="1"/>
    <col min="782" max="796" width="3.33203125" style="1" customWidth="1"/>
    <col min="797" max="811" width="4.5546875" style="1" customWidth="1"/>
    <col min="812" max="1024" width="9.109375" style="1"/>
    <col min="1025" max="1025" width="2.5546875" style="1" customWidth="1"/>
    <col min="1026" max="1026" width="2.88671875" style="1" customWidth="1"/>
    <col min="1027" max="1027" width="3.44140625" style="1" customWidth="1"/>
    <col min="1028" max="1028" width="20.6640625" style="1" customWidth="1"/>
    <col min="1029" max="1029" width="4.33203125" style="1" customWidth="1"/>
    <col min="1030" max="1030" width="3.33203125" style="1" customWidth="1"/>
    <col min="1031" max="1031" width="17.6640625" style="1" customWidth="1"/>
    <col min="1032" max="1033" width="3" style="1" customWidth="1"/>
    <col min="1034" max="1034" width="6.5546875" style="1" customWidth="1"/>
    <col min="1035" max="1035" width="4.33203125" style="1" customWidth="1"/>
    <col min="1036" max="1036" width="3.33203125" style="1" customWidth="1"/>
    <col min="1037" max="1037" width="3.5546875" style="1" customWidth="1"/>
    <col min="1038" max="1052" width="3.33203125" style="1" customWidth="1"/>
    <col min="1053" max="1067" width="4.5546875" style="1" customWidth="1"/>
    <col min="1068" max="1280" width="9.109375" style="1"/>
    <col min="1281" max="1281" width="2.5546875" style="1" customWidth="1"/>
    <col min="1282" max="1282" width="2.88671875" style="1" customWidth="1"/>
    <col min="1283" max="1283" width="3.44140625" style="1" customWidth="1"/>
    <col min="1284" max="1284" width="20.6640625" style="1" customWidth="1"/>
    <col min="1285" max="1285" width="4.33203125" style="1" customWidth="1"/>
    <col min="1286" max="1286" width="3.33203125" style="1" customWidth="1"/>
    <col min="1287" max="1287" width="17.6640625" style="1" customWidth="1"/>
    <col min="1288" max="1289" width="3" style="1" customWidth="1"/>
    <col min="1290" max="1290" width="6.5546875" style="1" customWidth="1"/>
    <col min="1291" max="1291" width="4.33203125" style="1" customWidth="1"/>
    <col min="1292" max="1292" width="3.33203125" style="1" customWidth="1"/>
    <col min="1293" max="1293" width="3.5546875" style="1" customWidth="1"/>
    <col min="1294" max="1308" width="3.33203125" style="1" customWidth="1"/>
    <col min="1309" max="1323" width="4.5546875" style="1" customWidth="1"/>
    <col min="1324" max="1536" width="9.109375" style="1"/>
    <col min="1537" max="1537" width="2.5546875" style="1" customWidth="1"/>
    <col min="1538" max="1538" width="2.88671875" style="1" customWidth="1"/>
    <col min="1539" max="1539" width="3.44140625" style="1" customWidth="1"/>
    <col min="1540" max="1540" width="20.6640625" style="1" customWidth="1"/>
    <col min="1541" max="1541" width="4.33203125" style="1" customWidth="1"/>
    <col min="1542" max="1542" width="3.33203125" style="1" customWidth="1"/>
    <col min="1543" max="1543" width="17.6640625" style="1" customWidth="1"/>
    <col min="1544" max="1545" width="3" style="1" customWidth="1"/>
    <col min="1546" max="1546" width="6.5546875" style="1" customWidth="1"/>
    <col min="1547" max="1547" width="4.33203125" style="1" customWidth="1"/>
    <col min="1548" max="1548" width="3.33203125" style="1" customWidth="1"/>
    <col min="1549" max="1549" width="3.5546875" style="1" customWidth="1"/>
    <col min="1550" max="1564" width="3.33203125" style="1" customWidth="1"/>
    <col min="1565" max="1579" width="4.5546875" style="1" customWidth="1"/>
    <col min="1580" max="1792" width="9.109375" style="1"/>
    <col min="1793" max="1793" width="2.5546875" style="1" customWidth="1"/>
    <col min="1794" max="1794" width="2.88671875" style="1" customWidth="1"/>
    <col min="1795" max="1795" width="3.44140625" style="1" customWidth="1"/>
    <col min="1796" max="1796" width="20.6640625" style="1" customWidth="1"/>
    <col min="1797" max="1797" width="4.33203125" style="1" customWidth="1"/>
    <col min="1798" max="1798" width="3.33203125" style="1" customWidth="1"/>
    <col min="1799" max="1799" width="17.6640625" style="1" customWidth="1"/>
    <col min="1800" max="1801" width="3" style="1" customWidth="1"/>
    <col min="1802" max="1802" width="6.5546875" style="1" customWidth="1"/>
    <col min="1803" max="1803" width="4.33203125" style="1" customWidth="1"/>
    <col min="1804" max="1804" width="3.33203125" style="1" customWidth="1"/>
    <col min="1805" max="1805" width="3.5546875" style="1" customWidth="1"/>
    <col min="1806" max="1820" width="3.33203125" style="1" customWidth="1"/>
    <col min="1821" max="1835" width="4.5546875" style="1" customWidth="1"/>
    <col min="1836" max="2048" width="9.109375" style="1"/>
    <col min="2049" max="2049" width="2.5546875" style="1" customWidth="1"/>
    <col min="2050" max="2050" width="2.88671875" style="1" customWidth="1"/>
    <col min="2051" max="2051" width="3.44140625" style="1" customWidth="1"/>
    <col min="2052" max="2052" width="20.6640625" style="1" customWidth="1"/>
    <col min="2053" max="2053" width="4.33203125" style="1" customWidth="1"/>
    <col min="2054" max="2054" width="3.33203125" style="1" customWidth="1"/>
    <col min="2055" max="2055" width="17.6640625" style="1" customWidth="1"/>
    <col min="2056" max="2057" width="3" style="1" customWidth="1"/>
    <col min="2058" max="2058" width="6.5546875" style="1" customWidth="1"/>
    <col min="2059" max="2059" width="4.33203125" style="1" customWidth="1"/>
    <col min="2060" max="2060" width="3.33203125" style="1" customWidth="1"/>
    <col min="2061" max="2061" width="3.5546875" style="1" customWidth="1"/>
    <col min="2062" max="2076" width="3.33203125" style="1" customWidth="1"/>
    <col min="2077" max="2091" width="4.5546875" style="1" customWidth="1"/>
    <col min="2092" max="2304" width="9.109375" style="1"/>
    <col min="2305" max="2305" width="2.5546875" style="1" customWidth="1"/>
    <col min="2306" max="2306" width="2.88671875" style="1" customWidth="1"/>
    <col min="2307" max="2307" width="3.44140625" style="1" customWidth="1"/>
    <col min="2308" max="2308" width="20.6640625" style="1" customWidth="1"/>
    <col min="2309" max="2309" width="4.33203125" style="1" customWidth="1"/>
    <col min="2310" max="2310" width="3.33203125" style="1" customWidth="1"/>
    <col min="2311" max="2311" width="17.6640625" style="1" customWidth="1"/>
    <col min="2312" max="2313" width="3" style="1" customWidth="1"/>
    <col min="2314" max="2314" width="6.5546875" style="1" customWidth="1"/>
    <col min="2315" max="2315" width="4.33203125" style="1" customWidth="1"/>
    <col min="2316" max="2316" width="3.33203125" style="1" customWidth="1"/>
    <col min="2317" max="2317" width="3.5546875" style="1" customWidth="1"/>
    <col min="2318" max="2332" width="3.33203125" style="1" customWidth="1"/>
    <col min="2333" max="2347" width="4.5546875" style="1" customWidth="1"/>
    <col min="2348" max="2560" width="9.109375" style="1"/>
    <col min="2561" max="2561" width="2.5546875" style="1" customWidth="1"/>
    <col min="2562" max="2562" width="2.88671875" style="1" customWidth="1"/>
    <col min="2563" max="2563" width="3.44140625" style="1" customWidth="1"/>
    <col min="2564" max="2564" width="20.6640625" style="1" customWidth="1"/>
    <col min="2565" max="2565" width="4.33203125" style="1" customWidth="1"/>
    <col min="2566" max="2566" width="3.33203125" style="1" customWidth="1"/>
    <col min="2567" max="2567" width="17.6640625" style="1" customWidth="1"/>
    <col min="2568" max="2569" width="3" style="1" customWidth="1"/>
    <col min="2570" max="2570" width="6.5546875" style="1" customWidth="1"/>
    <col min="2571" max="2571" width="4.33203125" style="1" customWidth="1"/>
    <col min="2572" max="2572" width="3.33203125" style="1" customWidth="1"/>
    <col min="2573" max="2573" width="3.5546875" style="1" customWidth="1"/>
    <col min="2574" max="2588" width="3.33203125" style="1" customWidth="1"/>
    <col min="2589" max="2603" width="4.5546875" style="1" customWidth="1"/>
    <col min="2604" max="2816" width="9.109375" style="1"/>
    <col min="2817" max="2817" width="2.5546875" style="1" customWidth="1"/>
    <col min="2818" max="2818" width="2.88671875" style="1" customWidth="1"/>
    <col min="2819" max="2819" width="3.44140625" style="1" customWidth="1"/>
    <col min="2820" max="2820" width="20.6640625" style="1" customWidth="1"/>
    <col min="2821" max="2821" width="4.33203125" style="1" customWidth="1"/>
    <col min="2822" max="2822" width="3.33203125" style="1" customWidth="1"/>
    <col min="2823" max="2823" width="17.6640625" style="1" customWidth="1"/>
    <col min="2824" max="2825" width="3" style="1" customWidth="1"/>
    <col min="2826" max="2826" width="6.5546875" style="1" customWidth="1"/>
    <col min="2827" max="2827" width="4.33203125" style="1" customWidth="1"/>
    <col min="2828" max="2828" width="3.33203125" style="1" customWidth="1"/>
    <col min="2829" max="2829" width="3.5546875" style="1" customWidth="1"/>
    <col min="2830" max="2844" width="3.33203125" style="1" customWidth="1"/>
    <col min="2845" max="2859" width="4.5546875" style="1" customWidth="1"/>
    <col min="2860" max="3072" width="9.109375" style="1"/>
    <col min="3073" max="3073" width="2.5546875" style="1" customWidth="1"/>
    <col min="3074" max="3074" width="2.88671875" style="1" customWidth="1"/>
    <col min="3075" max="3075" width="3.44140625" style="1" customWidth="1"/>
    <col min="3076" max="3076" width="20.6640625" style="1" customWidth="1"/>
    <col min="3077" max="3077" width="4.33203125" style="1" customWidth="1"/>
    <col min="3078" max="3078" width="3.33203125" style="1" customWidth="1"/>
    <col min="3079" max="3079" width="17.6640625" style="1" customWidth="1"/>
    <col min="3080" max="3081" width="3" style="1" customWidth="1"/>
    <col min="3082" max="3082" width="6.5546875" style="1" customWidth="1"/>
    <col min="3083" max="3083" width="4.33203125" style="1" customWidth="1"/>
    <col min="3084" max="3084" width="3.33203125" style="1" customWidth="1"/>
    <col min="3085" max="3085" width="3.5546875" style="1" customWidth="1"/>
    <col min="3086" max="3100" width="3.33203125" style="1" customWidth="1"/>
    <col min="3101" max="3115" width="4.5546875" style="1" customWidth="1"/>
    <col min="3116" max="3328" width="9.109375" style="1"/>
    <col min="3329" max="3329" width="2.5546875" style="1" customWidth="1"/>
    <col min="3330" max="3330" width="2.88671875" style="1" customWidth="1"/>
    <col min="3331" max="3331" width="3.44140625" style="1" customWidth="1"/>
    <col min="3332" max="3332" width="20.6640625" style="1" customWidth="1"/>
    <col min="3333" max="3333" width="4.33203125" style="1" customWidth="1"/>
    <col min="3334" max="3334" width="3.33203125" style="1" customWidth="1"/>
    <col min="3335" max="3335" width="17.6640625" style="1" customWidth="1"/>
    <col min="3336" max="3337" width="3" style="1" customWidth="1"/>
    <col min="3338" max="3338" width="6.5546875" style="1" customWidth="1"/>
    <col min="3339" max="3339" width="4.33203125" style="1" customWidth="1"/>
    <col min="3340" max="3340" width="3.33203125" style="1" customWidth="1"/>
    <col min="3341" max="3341" width="3.5546875" style="1" customWidth="1"/>
    <col min="3342" max="3356" width="3.33203125" style="1" customWidth="1"/>
    <col min="3357" max="3371" width="4.5546875" style="1" customWidth="1"/>
    <col min="3372" max="3584" width="9.109375" style="1"/>
    <col min="3585" max="3585" width="2.5546875" style="1" customWidth="1"/>
    <col min="3586" max="3586" width="2.88671875" style="1" customWidth="1"/>
    <col min="3587" max="3587" width="3.44140625" style="1" customWidth="1"/>
    <col min="3588" max="3588" width="20.6640625" style="1" customWidth="1"/>
    <col min="3589" max="3589" width="4.33203125" style="1" customWidth="1"/>
    <col min="3590" max="3590" width="3.33203125" style="1" customWidth="1"/>
    <col min="3591" max="3591" width="17.6640625" style="1" customWidth="1"/>
    <col min="3592" max="3593" width="3" style="1" customWidth="1"/>
    <col min="3594" max="3594" width="6.5546875" style="1" customWidth="1"/>
    <col min="3595" max="3595" width="4.33203125" style="1" customWidth="1"/>
    <col min="3596" max="3596" width="3.33203125" style="1" customWidth="1"/>
    <col min="3597" max="3597" width="3.5546875" style="1" customWidth="1"/>
    <col min="3598" max="3612" width="3.33203125" style="1" customWidth="1"/>
    <col min="3613" max="3627" width="4.5546875" style="1" customWidth="1"/>
    <col min="3628" max="3840" width="9.109375" style="1"/>
    <col min="3841" max="3841" width="2.5546875" style="1" customWidth="1"/>
    <col min="3842" max="3842" width="2.88671875" style="1" customWidth="1"/>
    <col min="3843" max="3843" width="3.44140625" style="1" customWidth="1"/>
    <col min="3844" max="3844" width="20.6640625" style="1" customWidth="1"/>
    <col min="3845" max="3845" width="4.33203125" style="1" customWidth="1"/>
    <col min="3846" max="3846" width="3.33203125" style="1" customWidth="1"/>
    <col min="3847" max="3847" width="17.6640625" style="1" customWidth="1"/>
    <col min="3848" max="3849" width="3" style="1" customWidth="1"/>
    <col min="3850" max="3850" width="6.5546875" style="1" customWidth="1"/>
    <col min="3851" max="3851" width="4.33203125" style="1" customWidth="1"/>
    <col min="3852" max="3852" width="3.33203125" style="1" customWidth="1"/>
    <col min="3853" max="3853" width="3.5546875" style="1" customWidth="1"/>
    <col min="3854" max="3868" width="3.33203125" style="1" customWidth="1"/>
    <col min="3869" max="3883" width="4.5546875" style="1" customWidth="1"/>
    <col min="3884" max="4096" width="9.109375" style="1"/>
    <col min="4097" max="4097" width="2.5546875" style="1" customWidth="1"/>
    <col min="4098" max="4098" width="2.88671875" style="1" customWidth="1"/>
    <col min="4099" max="4099" width="3.44140625" style="1" customWidth="1"/>
    <col min="4100" max="4100" width="20.6640625" style="1" customWidth="1"/>
    <col min="4101" max="4101" width="4.33203125" style="1" customWidth="1"/>
    <col min="4102" max="4102" width="3.33203125" style="1" customWidth="1"/>
    <col min="4103" max="4103" width="17.6640625" style="1" customWidth="1"/>
    <col min="4104" max="4105" width="3" style="1" customWidth="1"/>
    <col min="4106" max="4106" width="6.5546875" style="1" customWidth="1"/>
    <col min="4107" max="4107" width="4.33203125" style="1" customWidth="1"/>
    <col min="4108" max="4108" width="3.33203125" style="1" customWidth="1"/>
    <col min="4109" max="4109" width="3.5546875" style="1" customWidth="1"/>
    <col min="4110" max="4124" width="3.33203125" style="1" customWidth="1"/>
    <col min="4125" max="4139" width="4.5546875" style="1" customWidth="1"/>
    <col min="4140" max="4352" width="9.109375" style="1"/>
    <col min="4353" max="4353" width="2.5546875" style="1" customWidth="1"/>
    <col min="4354" max="4354" width="2.88671875" style="1" customWidth="1"/>
    <col min="4355" max="4355" width="3.44140625" style="1" customWidth="1"/>
    <col min="4356" max="4356" width="20.6640625" style="1" customWidth="1"/>
    <col min="4357" max="4357" width="4.33203125" style="1" customWidth="1"/>
    <col min="4358" max="4358" width="3.33203125" style="1" customWidth="1"/>
    <col min="4359" max="4359" width="17.6640625" style="1" customWidth="1"/>
    <col min="4360" max="4361" width="3" style="1" customWidth="1"/>
    <col min="4362" max="4362" width="6.5546875" style="1" customWidth="1"/>
    <col min="4363" max="4363" width="4.33203125" style="1" customWidth="1"/>
    <col min="4364" max="4364" width="3.33203125" style="1" customWidth="1"/>
    <col min="4365" max="4365" width="3.5546875" style="1" customWidth="1"/>
    <col min="4366" max="4380" width="3.33203125" style="1" customWidth="1"/>
    <col min="4381" max="4395" width="4.5546875" style="1" customWidth="1"/>
    <col min="4396" max="4608" width="9.109375" style="1"/>
    <col min="4609" max="4609" width="2.5546875" style="1" customWidth="1"/>
    <col min="4610" max="4610" width="2.88671875" style="1" customWidth="1"/>
    <col min="4611" max="4611" width="3.44140625" style="1" customWidth="1"/>
    <col min="4612" max="4612" width="20.6640625" style="1" customWidth="1"/>
    <col min="4613" max="4613" width="4.33203125" style="1" customWidth="1"/>
    <col min="4614" max="4614" width="3.33203125" style="1" customWidth="1"/>
    <col min="4615" max="4615" width="17.6640625" style="1" customWidth="1"/>
    <col min="4616" max="4617" width="3" style="1" customWidth="1"/>
    <col min="4618" max="4618" width="6.5546875" style="1" customWidth="1"/>
    <col min="4619" max="4619" width="4.33203125" style="1" customWidth="1"/>
    <col min="4620" max="4620" width="3.33203125" style="1" customWidth="1"/>
    <col min="4621" max="4621" width="3.5546875" style="1" customWidth="1"/>
    <col min="4622" max="4636" width="3.33203125" style="1" customWidth="1"/>
    <col min="4637" max="4651" width="4.5546875" style="1" customWidth="1"/>
    <col min="4652" max="4864" width="9.109375" style="1"/>
    <col min="4865" max="4865" width="2.5546875" style="1" customWidth="1"/>
    <col min="4866" max="4866" width="2.88671875" style="1" customWidth="1"/>
    <col min="4867" max="4867" width="3.44140625" style="1" customWidth="1"/>
    <col min="4868" max="4868" width="20.6640625" style="1" customWidth="1"/>
    <col min="4869" max="4869" width="4.33203125" style="1" customWidth="1"/>
    <col min="4870" max="4870" width="3.33203125" style="1" customWidth="1"/>
    <col min="4871" max="4871" width="17.6640625" style="1" customWidth="1"/>
    <col min="4872" max="4873" width="3" style="1" customWidth="1"/>
    <col min="4874" max="4874" width="6.5546875" style="1" customWidth="1"/>
    <col min="4875" max="4875" width="4.33203125" style="1" customWidth="1"/>
    <col min="4876" max="4876" width="3.33203125" style="1" customWidth="1"/>
    <col min="4877" max="4877" width="3.5546875" style="1" customWidth="1"/>
    <col min="4878" max="4892" width="3.33203125" style="1" customWidth="1"/>
    <col min="4893" max="4907" width="4.5546875" style="1" customWidth="1"/>
    <col min="4908" max="5120" width="9.109375" style="1"/>
    <col min="5121" max="5121" width="2.5546875" style="1" customWidth="1"/>
    <col min="5122" max="5122" width="2.88671875" style="1" customWidth="1"/>
    <col min="5123" max="5123" width="3.44140625" style="1" customWidth="1"/>
    <col min="5124" max="5124" width="20.6640625" style="1" customWidth="1"/>
    <col min="5125" max="5125" width="4.33203125" style="1" customWidth="1"/>
    <col min="5126" max="5126" width="3.33203125" style="1" customWidth="1"/>
    <col min="5127" max="5127" width="17.6640625" style="1" customWidth="1"/>
    <col min="5128" max="5129" width="3" style="1" customWidth="1"/>
    <col min="5130" max="5130" width="6.5546875" style="1" customWidth="1"/>
    <col min="5131" max="5131" width="4.33203125" style="1" customWidth="1"/>
    <col min="5132" max="5132" width="3.33203125" style="1" customWidth="1"/>
    <col min="5133" max="5133" width="3.5546875" style="1" customWidth="1"/>
    <col min="5134" max="5148" width="3.33203125" style="1" customWidth="1"/>
    <col min="5149" max="5163" width="4.5546875" style="1" customWidth="1"/>
    <col min="5164" max="5376" width="9.109375" style="1"/>
    <col min="5377" max="5377" width="2.5546875" style="1" customWidth="1"/>
    <col min="5378" max="5378" width="2.88671875" style="1" customWidth="1"/>
    <col min="5379" max="5379" width="3.44140625" style="1" customWidth="1"/>
    <col min="5380" max="5380" width="20.6640625" style="1" customWidth="1"/>
    <col min="5381" max="5381" width="4.33203125" style="1" customWidth="1"/>
    <col min="5382" max="5382" width="3.33203125" style="1" customWidth="1"/>
    <col min="5383" max="5383" width="17.6640625" style="1" customWidth="1"/>
    <col min="5384" max="5385" width="3" style="1" customWidth="1"/>
    <col min="5386" max="5386" width="6.5546875" style="1" customWidth="1"/>
    <col min="5387" max="5387" width="4.33203125" style="1" customWidth="1"/>
    <col min="5388" max="5388" width="3.33203125" style="1" customWidth="1"/>
    <col min="5389" max="5389" width="3.5546875" style="1" customWidth="1"/>
    <col min="5390" max="5404" width="3.33203125" style="1" customWidth="1"/>
    <col min="5405" max="5419" width="4.5546875" style="1" customWidth="1"/>
    <col min="5420" max="5632" width="9.109375" style="1"/>
    <col min="5633" max="5633" width="2.5546875" style="1" customWidth="1"/>
    <col min="5634" max="5634" width="2.88671875" style="1" customWidth="1"/>
    <col min="5635" max="5635" width="3.44140625" style="1" customWidth="1"/>
    <col min="5636" max="5636" width="20.6640625" style="1" customWidth="1"/>
    <col min="5637" max="5637" width="4.33203125" style="1" customWidth="1"/>
    <col min="5638" max="5638" width="3.33203125" style="1" customWidth="1"/>
    <col min="5639" max="5639" width="17.6640625" style="1" customWidth="1"/>
    <col min="5640" max="5641" width="3" style="1" customWidth="1"/>
    <col min="5642" max="5642" width="6.5546875" style="1" customWidth="1"/>
    <col min="5643" max="5643" width="4.33203125" style="1" customWidth="1"/>
    <col min="5644" max="5644" width="3.33203125" style="1" customWidth="1"/>
    <col min="5645" max="5645" width="3.5546875" style="1" customWidth="1"/>
    <col min="5646" max="5660" width="3.33203125" style="1" customWidth="1"/>
    <col min="5661" max="5675" width="4.5546875" style="1" customWidth="1"/>
    <col min="5676" max="5888" width="9.109375" style="1"/>
    <col min="5889" max="5889" width="2.5546875" style="1" customWidth="1"/>
    <col min="5890" max="5890" width="2.88671875" style="1" customWidth="1"/>
    <col min="5891" max="5891" width="3.44140625" style="1" customWidth="1"/>
    <col min="5892" max="5892" width="20.6640625" style="1" customWidth="1"/>
    <col min="5893" max="5893" width="4.33203125" style="1" customWidth="1"/>
    <col min="5894" max="5894" width="3.33203125" style="1" customWidth="1"/>
    <col min="5895" max="5895" width="17.6640625" style="1" customWidth="1"/>
    <col min="5896" max="5897" width="3" style="1" customWidth="1"/>
    <col min="5898" max="5898" width="6.5546875" style="1" customWidth="1"/>
    <col min="5899" max="5899" width="4.33203125" style="1" customWidth="1"/>
    <col min="5900" max="5900" width="3.33203125" style="1" customWidth="1"/>
    <col min="5901" max="5901" width="3.5546875" style="1" customWidth="1"/>
    <col min="5902" max="5916" width="3.33203125" style="1" customWidth="1"/>
    <col min="5917" max="5931" width="4.5546875" style="1" customWidth="1"/>
    <col min="5932" max="6144" width="9.109375" style="1"/>
    <col min="6145" max="6145" width="2.5546875" style="1" customWidth="1"/>
    <col min="6146" max="6146" width="2.88671875" style="1" customWidth="1"/>
    <col min="6147" max="6147" width="3.44140625" style="1" customWidth="1"/>
    <col min="6148" max="6148" width="20.6640625" style="1" customWidth="1"/>
    <col min="6149" max="6149" width="4.33203125" style="1" customWidth="1"/>
    <col min="6150" max="6150" width="3.33203125" style="1" customWidth="1"/>
    <col min="6151" max="6151" width="17.6640625" style="1" customWidth="1"/>
    <col min="6152" max="6153" width="3" style="1" customWidth="1"/>
    <col min="6154" max="6154" width="6.5546875" style="1" customWidth="1"/>
    <col min="6155" max="6155" width="4.33203125" style="1" customWidth="1"/>
    <col min="6156" max="6156" width="3.33203125" style="1" customWidth="1"/>
    <col min="6157" max="6157" width="3.5546875" style="1" customWidth="1"/>
    <col min="6158" max="6172" width="3.33203125" style="1" customWidth="1"/>
    <col min="6173" max="6187" width="4.5546875" style="1" customWidth="1"/>
    <col min="6188" max="6400" width="9.109375" style="1"/>
    <col min="6401" max="6401" width="2.5546875" style="1" customWidth="1"/>
    <col min="6402" max="6402" width="2.88671875" style="1" customWidth="1"/>
    <col min="6403" max="6403" width="3.44140625" style="1" customWidth="1"/>
    <col min="6404" max="6404" width="20.6640625" style="1" customWidth="1"/>
    <col min="6405" max="6405" width="4.33203125" style="1" customWidth="1"/>
    <col min="6406" max="6406" width="3.33203125" style="1" customWidth="1"/>
    <col min="6407" max="6407" width="17.6640625" style="1" customWidth="1"/>
    <col min="6408" max="6409" width="3" style="1" customWidth="1"/>
    <col min="6410" max="6410" width="6.5546875" style="1" customWidth="1"/>
    <col min="6411" max="6411" width="4.33203125" style="1" customWidth="1"/>
    <col min="6412" max="6412" width="3.33203125" style="1" customWidth="1"/>
    <col min="6413" max="6413" width="3.5546875" style="1" customWidth="1"/>
    <col min="6414" max="6428" width="3.33203125" style="1" customWidth="1"/>
    <col min="6429" max="6443" width="4.5546875" style="1" customWidth="1"/>
    <col min="6444" max="6656" width="9.109375" style="1"/>
    <col min="6657" max="6657" width="2.5546875" style="1" customWidth="1"/>
    <col min="6658" max="6658" width="2.88671875" style="1" customWidth="1"/>
    <col min="6659" max="6659" width="3.44140625" style="1" customWidth="1"/>
    <col min="6660" max="6660" width="20.6640625" style="1" customWidth="1"/>
    <col min="6661" max="6661" width="4.33203125" style="1" customWidth="1"/>
    <col min="6662" max="6662" width="3.33203125" style="1" customWidth="1"/>
    <col min="6663" max="6663" width="17.6640625" style="1" customWidth="1"/>
    <col min="6664" max="6665" width="3" style="1" customWidth="1"/>
    <col min="6666" max="6666" width="6.5546875" style="1" customWidth="1"/>
    <col min="6667" max="6667" width="4.33203125" style="1" customWidth="1"/>
    <col min="6668" max="6668" width="3.33203125" style="1" customWidth="1"/>
    <col min="6669" max="6669" width="3.5546875" style="1" customWidth="1"/>
    <col min="6670" max="6684" width="3.33203125" style="1" customWidth="1"/>
    <col min="6685" max="6699" width="4.5546875" style="1" customWidth="1"/>
    <col min="6700" max="6912" width="9.109375" style="1"/>
    <col min="6913" max="6913" width="2.5546875" style="1" customWidth="1"/>
    <col min="6914" max="6914" width="2.88671875" style="1" customWidth="1"/>
    <col min="6915" max="6915" width="3.44140625" style="1" customWidth="1"/>
    <col min="6916" max="6916" width="20.6640625" style="1" customWidth="1"/>
    <col min="6917" max="6917" width="4.33203125" style="1" customWidth="1"/>
    <col min="6918" max="6918" width="3.33203125" style="1" customWidth="1"/>
    <col min="6919" max="6919" width="17.6640625" style="1" customWidth="1"/>
    <col min="6920" max="6921" width="3" style="1" customWidth="1"/>
    <col min="6922" max="6922" width="6.5546875" style="1" customWidth="1"/>
    <col min="6923" max="6923" width="4.33203125" style="1" customWidth="1"/>
    <col min="6924" max="6924" width="3.33203125" style="1" customWidth="1"/>
    <col min="6925" max="6925" width="3.5546875" style="1" customWidth="1"/>
    <col min="6926" max="6940" width="3.33203125" style="1" customWidth="1"/>
    <col min="6941" max="6955" width="4.5546875" style="1" customWidth="1"/>
    <col min="6956" max="7168" width="9.109375" style="1"/>
    <col min="7169" max="7169" width="2.5546875" style="1" customWidth="1"/>
    <col min="7170" max="7170" width="2.88671875" style="1" customWidth="1"/>
    <col min="7171" max="7171" width="3.44140625" style="1" customWidth="1"/>
    <col min="7172" max="7172" width="20.6640625" style="1" customWidth="1"/>
    <col min="7173" max="7173" width="4.33203125" style="1" customWidth="1"/>
    <col min="7174" max="7174" width="3.33203125" style="1" customWidth="1"/>
    <col min="7175" max="7175" width="17.6640625" style="1" customWidth="1"/>
    <col min="7176" max="7177" width="3" style="1" customWidth="1"/>
    <col min="7178" max="7178" width="6.5546875" style="1" customWidth="1"/>
    <col min="7179" max="7179" width="4.33203125" style="1" customWidth="1"/>
    <col min="7180" max="7180" width="3.33203125" style="1" customWidth="1"/>
    <col min="7181" max="7181" width="3.5546875" style="1" customWidth="1"/>
    <col min="7182" max="7196" width="3.33203125" style="1" customWidth="1"/>
    <col min="7197" max="7211" width="4.5546875" style="1" customWidth="1"/>
    <col min="7212" max="7424" width="9.109375" style="1"/>
    <col min="7425" max="7425" width="2.5546875" style="1" customWidth="1"/>
    <col min="7426" max="7426" width="2.88671875" style="1" customWidth="1"/>
    <col min="7427" max="7427" width="3.44140625" style="1" customWidth="1"/>
    <col min="7428" max="7428" width="20.6640625" style="1" customWidth="1"/>
    <col min="7429" max="7429" width="4.33203125" style="1" customWidth="1"/>
    <col min="7430" max="7430" width="3.33203125" style="1" customWidth="1"/>
    <col min="7431" max="7431" width="17.6640625" style="1" customWidth="1"/>
    <col min="7432" max="7433" width="3" style="1" customWidth="1"/>
    <col min="7434" max="7434" width="6.5546875" style="1" customWidth="1"/>
    <col min="7435" max="7435" width="4.33203125" style="1" customWidth="1"/>
    <col min="7436" max="7436" width="3.33203125" style="1" customWidth="1"/>
    <col min="7437" max="7437" width="3.5546875" style="1" customWidth="1"/>
    <col min="7438" max="7452" width="3.33203125" style="1" customWidth="1"/>
    <col min="7453" max="7467" width="4.5546875" style="1" customWidth="1"/>
    <col min="7468" max="7680" width="9.109375" style="1"/>
    <col min="7681" max="7681" width="2.5546875" style="1" customWidth="1"/>
    <col min="7682" max="7682" width="2.88671875" style="1" customWidth="1"/>
    <col min="7683" max="7683" width="3.44140625" style="1" customWidth="1"/>
    <col min="7684" max="7684" width="20.6640625" style="1" customWidth="1"/>
    <col min="7685" max="7685" width="4.33203125" style="1" customWidth="1"/>
    <col min="7686" max="7686" width="3.33203125" style="1" customWidth="1"/>
    <col min="7687" max="7687" width="17.6640625" style="1" customWidth="1"/>
    <col min="7688" max="7689" width="3" style="1" customWidth="1"/>
    <col min="7690" max="7690" width="6.5546875" style="1" customWidth="1"/>
    <col min="7691" max="7691" width="4.33203125" style="1" customWidth="1"/>
    <col min="7692" max="7692" width="3.33203125" style="1" customWidth="1"/>
    <col min="7693" max="7693" width="3.5546875" style="1" customWidth="1"/>
    <col min="7694" max="7708" width="3.33203125" style="1" customWidth="1"/>
    <col min="7709" max="7723" width="4.5546875" style="1" customWidth="1"/>
    <col min="7724" max="7936" width="9.109375" style="1"/>
    <col min="7937" max="7937" width="2.5546875" style="1" customWidth="1"/>
    <col min="7938" max="7938" width="2.88671875" style="1" customWidth="1"/>
    <col min="7939" max="7939" width="3.44140625" style="1" customWidth="1"/>
    <col min="7940" max="7940" width="20.6640625" style="1" customWidth="1"/>
    <col min="7941" max="7941" width="4.33203125" style="1" customWidth="1"/>
    <col min="7942" max="7942" width="3.33203125" style="1" customWidth="1"/>
    <col min="7943" max="7943" width="17.6640625" style="1" customWidth="1"/>
    <col min="7944" max="7945" width="3" style="1" customWidth="1"/>
    <col min="7946" max="7946" width="6.5546875" style="1" customWidth="1"/>
    <col min="7947" max="7947" width="4.33203125" style="1" customWidth="1"/>
    <col min="7948" max="7948" width="3.33203125" style="1" customWidth="1"/>
    <col min="7949" max="7949" width="3.5546875" style="1" customWidth="1"/>
    <col min="7950" max="7964" width="3.33203125" style="1" customWidth="1"/>
    <col min="7965" max="7979" width="4.5546875" style="1" customWidth="1"/>
    <col min="7980" max="8192" width="9.109375" style="1"/>
    <col min="8193" max="8193" width="2.5546875" style="1" customWidth="1"/>
    <col min="8194" max="8194" width="2.88671875" style="1" customWidth="1"/>
    <col min="8195" max="8195" width="3.44140625" style="1" customWidth="1"/>
    <col min="8196" max="8196" width="20.6640625" style="1" customWidth="1"/>
    <col min="8197" max="8197" width="4.33203125" style="1" customWidth="1"/>
    <col min="8198" max="8198" width="3.33203125" style="1" customWidth="1"/>
    <col min="8199" max="8199" width="17.6640625" style="1" customWidth="1"/>
    <col min="8200" max="8201" width="3" style="1" customWidth="1"/>
    <col min="8202" max="8202" width="6.5546875" style="1" customWidth="1"/>
    <col min="8203" max="8203" width="4.33203125" style="1" customWidth="1"/>
    <col min="8204" max="8204" width="3.33203125" style="1" customWidth="1"/>
    <col min="8205" max="8205" width="3.5546875" style="1" customWidth="1"/>
    <col min="8206" max="8220" width="3.33203125" style="1" customWidth="1"/>
    <col min="8221" max="8235" width="4.5546875" style="1" customWidth="1"/>
    <col min="8236" max="8448" width="9.109375" style="1"/>
    <col min="8449" max="8449" width="2.5546875" style="1" customWidth="1"/>
    <col min="8450" max="8450" width="2.88671875" style="1" customWidth="1"/>
    <col min="8451" max="8451" width="3.44140625" style="1" customWidth="1"/>
    <col min="8452" max="8452" width="20.6640625" style="1" customWidth="1"/>
    <col min="8453" max="8453" width="4.33203125" style="1" customWidth="1"/>
    <col min="8454" max="8454" width="3.33203125" style="1" customWidth="1"/>
    <col min="8455" max="8455" width="17.6640625" style="1" customWidth="1"/>
    <col min="8456" max="8457" width="3" style="1" customWidth="1"/>
    <col min="8458" max="8458" width="6.5546875" style="1" customWidth="1"/>
    <col min="8459" max="8459" width="4.33203125" style="1" customWidth="1"/>
    <col min="8460" max="8460" width="3.33203125" style="1" customWidth="1"/>
    <col min="8461" max="8461" width="3.5546875" style="1" customWidth="1"/>
    <col min="8462" max="8476" width="3.33203125" style="1" customWidth="1"/>
    <col min="8477" max="8491" width="4.5546875" style="1" customWidth="1"/>
    <col min="8492" max="8704" width="9.109375" style="1"/>
    <col min="8705" max="8705" width="2.5546875" style="1" customWidth="1"/>
    <col min="8706" max="8706" width="2.88671875" style="1" customWidth="1"/>
    <col min="8707" max="8707" width="3.44140625" style="1" customWidth="1"/>
    <col min="8708" max="8708" width="20.6640625" style="1" customWidth="1"/>
    <col min="8709" max="8709" width="4.33203125" style="1" customWidth="1"/>
    <col min="8710" max="8710" width="3.33203125" style="1" customWidth="1"/>
    <col min="8711" max="8711" width="17.6640625" style="1" customWidth="1"/>
    <col min="8712" max="8713" width="3" style="1" customWidth="1"/>
    <col min="8714" max="8714" width="6.5546875" style="1" customWidth="1"/>
    <col min="8715" max="8715" width="4.33203125" style="1" customWidth="1"/>
    <col min="8716" max="8716" width="3.33203125" style="1" customWidth="1"/>
    <col min="8717" max="8717" width="3.5546875" style="1" customWidth="1"/>
    <col min="8718" max="8732" width="3.33203125" style="1" customWidth="1"/>
    <col min="8733" max="8747" width="4.5546875" style="1" customWidth="1"/>
    <col min="8748" max="8960" width="9.109375" style="1"/>
    <col min="8961" max="8961" width="2.5546875" style="1" customWidth="1"/>
    <col min="8962" max="8962" width="2.88671875" style="1" customWidth="1"/>
    <col min="8963" max="8963" width="3.44140625" style="1" customWidth="1"/>
    <col min="8964" max="8964" width="20.6640625" style="1" customWidth="1"/>
    <col min="8965" max="8965" width="4.33203125" style="1" customWidth="1"/>
    <col min="8966" max="8966" width="3.33203125" style="1" customWidth="1"/>
    <col min="8967" max="8967" width="17.6640625" style="1" customWidth="1"/>
    <col min="8968" max="8969" width="3" style="1" customWidth="1"/>
    <col min="8970" max="8970" width="6.5546875" style="1" customWidth="1"/>
    <col min="8971" max="8971" width="4.33203125" style="1" customWidth="1"/>
    <col min="8972" max="8972" width="3.33203125" style="1" customWidth="1"/>
    <col min="8973" max="8973" width="3.5546875" style="1" customWidth="1"/>
    <col min="8974" max="8988" width="3.33203125" style="1" customWidth="1"/>
    <col min="8989" max="9003" width="4.5546875" style="1" customWidth="1"/>
    <col min="9004" max="9216" width="9.109375" style="1"/>
    <col min="9217" max="9217" width="2.5546875" style="1" customWidth="1"/>
    <col min="9218" max="9218" width="2.88671875" style="1" customWidth="1"/>
    <col min="9219" max="9219" width="3.44140625" style="1" customWidth="1"/>
    <col min="9220" max="9220" width="20.6640625" style="1" customWidth="1"/>
    <col min="9221" max="9221" width="4.33203125" style="1" customWidth="1"/>
    <col min="9222" max="9222" width="3.33203125" style="1" customWidth="1"/>
    <col min="9223" max="9223" width="17.6640625" style="1" customWidth="1"/>
    <col min="9224" max="9225" width="3" style="1" customWidth="1"/>
    <col min="9226" max="9226" width="6.5546875" style="1" customWidth="1"/>
    <col min="9227" max="9227" width="4.33203125" style="1" customWidth="1"/>
    <col min="9228" max="9228" width="3.33203125" style="1" customWidth="1"/>
    <col min="9229" max="9229" width="3.5546875" style="1" customWidth="1"/>
    <col min="9230" max="9244" width="3.33203125" style="1" customWidth="1"/>
    <col min="9245" max="9259" width="4.5546875" style="1" customWidth="1"/>
    <col min="9260" max="9472" width="9.109375" style="1"/>
    <col min="9473" max="9473" width="2.5546875" style="1" customWidth="1"/>
    <col min="9474" max="9474" width="2.88671875" style="1" customWidth="1"/>
    <col min="9475" max="9475" width="3.44140625" style="1" customWidth="1"/>
    <col min="9476" max="9476" width="20.6640625" style="1" customWidth="1"/>
    <col min="9477" max="9477" width="4.33203125" style="1" customWidth="1"/>
    <col min="9478" max="9478" width="3.33203125" style="1" customWidth="1"/>
    <col min="9479" max="9479" width="17.6640625" style="1" customWidth="1"/>
    <col min="9480" max="9481" width="3" style="1" customWidth="1"/>
    <col min="9482" max="9482" width="6.5546875" style="1" customWidth="1"/>
    <col min="9483" max="9483" width="4.33203125" style="1" customWidth="1"/>
    <col min="9484" max="9484" width="3.33203125" style="1" customWidth="1"/>
    <col min="9485" max="9485" width="3.5546875" style="1" customWidth="1"/>
    <col min="9486" max="9500" width="3.33203125" style="1" customWidth="1"/>
    <col min="9501" max="9515" width="4.5546875" style="1" customWidth="1"/>
    <col min="9516" max="9728" width="9.109375" style="1"/>
    <col min="9729" max="9729" width="2.5546875" style="1" customWidth="1"/>
    <col min="9730" max="9730" width="2.88671875" style="1" customWidth="1"/>
    <col min="9731" max="9731" width="3.44140625" style="1" customWidth="1"/>
    <col min="9732" max="9732" width="20.6640625" style="1" customWidth="1"/>
    <col min="9733" max="9733" width="4.33203125" style="1" customWidth="1"/>
    <col min="9734" max="9734" width="3.33203125" style="1" customWidth="1"/>
    <col min="9735" max="9735" width="17.6640625" style="1" customWidth="1"/>
    <col min="9736" max="9737" width="3" style="1" customWidth="1"/>
    <col min="9738" max="9738" width="6.5546875" style="1" customWidth="1"/>
    <col min="9739" max="9739" width="4.33203125" style="1" customWidth="1"/>
    <col min="9740" max="9740" width="3.33203125" style="1" customWidth="1"/>
    <col min="9741" max="9741" width="3.5546875" style="1" customWidth="1"/>
    <col min="9742" max="9756" width="3.33203125" style="1" customWidth="1"/>
    <col min="9757" max="9771" width="4.5546875" style="1" customWidth="1"/>
    <col min="9772" max="9984" width="9.109375" style="1"/>
    <col min="9985" max="9985" width="2.5546875" style="1" customWidth="1"/>
    <col min="9986" max="9986" width="2.88671875" style="1" customWidth="1"/>
    <col min="9987" max="9987" width="3.44140625" style="1" customWidth="1"/>
    <col min="9988" max="9988" width="20.6640625" style="1" customWidth="1"/>
    <col min="9989" max="9989" width="4.33203125" style="1" customWidth="1"/>
    <col min="9990" max="9990" width="3.33203125" style="1" customWidth="1"/>
    <col min="9991" max="9991" width="17.6640625" style="1" customWidth="1"/>
    <col min="9992" max="9993" width="3" style="1" customWidth="1"/>
    <col min="9994" max="9994" width="6.5546875" style="1" customWidth="1"/>
    <col min="9995" max="9995" width="4.33203125" style="1" customWidth="1"/>
    <col min="9996" max="9996" width="3.33203125" style="1" customWidth="1"/>
    <col min="9997" max="9997" width="3.5546875" style="1" customWidth="1"/>
    <col min="9998" max="10012" width="3.33203125" style="1" customWidth="1"/>
    <col min="10013" max="10027" width="4.5546875" style="1" customWidth="1"/>
    <col min="10028" max="10240" width="9.109375" style="1"/>
    <col min="10241" max="10241" width="2.5546875" style="1" customWidth="1"/>
    <col min="10242" max="10242" width="2.88671875" style="1" customWidth="1"/>
    <col min="10243" max="10243" width="3.44140625" style="1" customWidth="1"/>
    <col min="10244" max="10244" width="20.6640625" style="1" customWidth="1"/>
    <col min="10245" max="10245" width="4.33203125" style="1" customWidth="1"/>
    <col min="10246" max="10246" width="3.33203125" style="1" customWidth="1"/>
    <col min="10247" max="10247" width="17.6640625" style="1" customWidth="1"/>
    <col min="10248" max="10249" width="3" style="1" customWidth="1"/>
    <col min="10250" max="10250" width="6.5546875" style="1" customWidth="1"/>
    <col min="10251" max="10251" width="4.33203125" style="1" customWidth="1"/>
    <col min="10252" max="10252" width="3.33203125" style="1" customWidth="1"/>
    <col min="10253" max="10253" width="3.5546875" style="1" customWidth="1"/>
    <col min="10254" max="10268" width="3.33203125" style="1" customWidth="1"/>
    <col min="10269" max="10283" width="4.5546875" style="1" customWidth="1"/>
    <col min="10284" max="10496" width="9.109375" style="1"/>
    <col min="10497" max="10497" width="2.5546875" style="1" customWidth="1"/>
    <col min="10498" max="10498" width="2.88671875" style="1" customWidth="1"/>
    <col min="10499" max="10499" width="3.44140625" style="1" customWidth="1"/>
    <col min="10500" max="10500" width="20.6640625" style="1" customWidth="1"/>
    <col min="10501" max="10501" width="4.33203125" style="1" customWidth="1"/>
    <col min="10502" max="10502" width="3.33203125" style="1" customWidth="1"/>
    <col min="10503" max="10503" width="17.6640625" style="1" customWidth="1"/>
    <col min="10504" max="10505" width="3" style="1" customWidth="1"/>
    <col min="10506" max="10506" width="6.5546875" style="1" customWidth="1"/>
    <col min="10507" max="10507" width="4.33203125" style="1" customWidth="1"/>
    <col min="10508" max="10508" width="3.33203125" style="1" customWidth="1"/>
    <col min="10509" max="10509" width="3.5546875" style="1" customWidth="1"/>
    <col min="10510" max="10524" width="3.33203125" style="1" customWidth="1"/>
    <col min="10525" max="10539" width="4.5546875" style="1" customWidth="1"/>
    <col min="10540" max="10752" width="9.109375" style="1"/>
    <col min="10753" max="10753" width="2.5546875" style="1" customWidth="1"/>
    <col min="10754" max="10754" width="2.88671875" style="1" customWidth="1"/>
    <col min="10755" max="10755" width="3.44140625" style="1" customWidth="1"/>
    <col min="10756" max="10756" width="20.6640625" style="1" customWidth="1"/>
    <col min="10757" max="10757" width="4.33203125" style="1" customWidth="1"/>
    <col min="10758" max="10758" width="3.33203125" style="1" customWidth="1"/>
    <col min="10759" max="10759" width="17.6640625" style="1" customWidth="1"/>
    <col min="10760" max="10761" width="3" style="1" customWidth="1"/>
    <col min="10762" max="10762" width="6.5546875" style="1" customWidth="1"/>
    <col min="10763" max="10763" width="4.33203125" style="1" customWidth="1"/>
    <col min="10764" max="10764" width="3.33203125" style="1" customWidth="1"/>
    <col min="10765" max="10765" width="3.5546875" style="1" customWidth="1"/>
    <col min="10766" max="10780" width="3.33203125" style="1" customWidth="1"/>
    <col min="10781" max="10795" width="4.5546875" style="1" customWidth="1"/>
    <col min="10796" max="11008" width="9.109375" style="1"/>
    <col min="11009" max="11009" width="2.5546875" style="1" customWidth="1"/>
    <col min="11010" max="11010" width="2.88671875" style="1" customWidth="1"/>
    <col min="11011" max="11011" width="3.44140625" style="1" customWidth="1"/>
    <col min="11012" max="11012" width="20.6640625" style="1" customWidth="1"/>
    <col min="11013" max="11013" width="4.33203125" style="1" customWidth="1"/>
    <col min="11014" max="11014" width="3.33203125" style="1" customWidth="1"/>
    <col min="11015" max="11015" width="17.6640625" style="1" customWidth="1"/>
    <col min="11016" max="11017" width="3" style="1" customWidth="1"/>
    <col min="11018" max="11018" width="6.5546875" style="1" customWidth="1"/>
    <col min="11019" max="11019" width="4.33203125" style="1" customWidth="1"/>
    <col min="11020" max="11020" width="3.33203125" style="1" customWidth="1"/>
    <col min="11021" max="11021" width="3.5546875" style="1" customWidth="1"/>
    <col min="11022" max="11036" width="3.33203125" style="1" customWidth="1"/>
    <col min="11037" max="11051" width="4.5546875" style="1" customWidth="1"/>
    <col min="11052" max="11264" width="9.109375" style="1"/>
    <col min="11265" max="11265" width="2.5546875" style="1" customWidth="1"/>
    <col min="11266" max="11266" width="2.88671875" style="1" customWidth="1"/>
    <col min="11267" max="11267" width="3.44140625" style="1" customWidth="1"/>
    <col min="11268" max="11268" width="20.6640625" style="1" customWidth="1"/>
    <col min="11269" max="11269" width="4.33203125" style="1" customWidth="1"/>
    <col min="11270" max="11270" width="3.33203125" style="1" customWidth="1"/>
    <col min="11271" max="11271" width="17.6640625" style="1" customWidth="1"/>
    <col min="11272" max="11273" width="3" style="1" customWidth="1"/>
    <col min="11274" max="11274" width="6.5546875" style="1" customWidth="1"/>
    <col min="11275" max="11275" width="4.33203125" style="1" customWidth="1"/>
    <col min="11276" max="11276" width="3.33203125" style="1" customWidth="1"/>
    <col min="11277" max="11277" width="3.5546875" style="1" customWidth="1"/>
    <col min="11278" max="11292" width="3.33203125" style="1" customWidth="1"/>
    <col min="11293" max="11307" width="4.5546875" style="1" customWidth="1"/>
    <col min="11308" max="11520" width="9.109375" style="1"/>
    <col min="11521" max="11521" width="2.5546875" style="1" customWidth="1"/>
    <col min="11522" max="11522" width="2.88671875" style="1" customWidth="1"/>
    <col min="11523" max="11523" width="3.44140625" style="1" customWidth="1"/>
    <col min="11524" max="11524" width="20.6640625" style="1" customWidth="1"/>
    <col min="11525" max="11525" width="4.33203125" style="1" customWidth="1"/>
    <col min="11526" max="11526" width="3.33203125" style="1" customWidth="1"/>
    <col min="11527" max="11527" width="17.6640625" style="1" customWidth="1"/>
    <col min="11528" max="11529" width="3" style="1" customWidth="1"/>
    <col min="11530" max="11530" width="6.5546875" style="1" customWidth="1"/>
    <col min="11531" max="11531" width="4.33203125" style="1" customWidth="1"/>
    <col min="11532" max="11532" width="3.33203125" style="1" customWidth="1"/>
    <col min="11533" max="11533" width="3.5546875" style="1" customWidth="1"/>
    <col min="11534" max="11548" width="3.33203125" style="1" customWidth="1"/>
    <col min="11549" max="11563" width="4.5546875" style="1" customWidth="1"/>
    <col min="11564" max="11776" width="9.109375" style="1"/>
    <col min="11777" max="11777" width="2.5546875" style="1" customWidth="1"/>
    <col min="11778" max="11778" width="2.88671875" style="1" customWidth="1"/>
    <col min="11779" max="11779" width="3.44140625" style="1" customWidth="1"/>
    <col min="11780" max="11780" width="20.6640625" style="1" customWidth="1"/>
    <col min="11781" max="11781" width="4.33203125" style="1" customWidth="1"/>
    <col min="11782" max="11782" width="3.33203125" style="1" customWidth="1"/>
    <col min="11783" max="11783" width="17.6640625" style="1" customWidth="1"/>
    <col min="11784" max="11785" width="3" style="1" customWidth="1"/>
    <col min="11786" max="11786" width="6.5546875" style="1" customWidth="1"/>
    <col min="11787" max="11787" width="4.33203125" style="1" customWidth="1"/>
    <col min="11788" max="11788" width="3.33203125" style="1" customWidth="1"/>
    <col min="11789" max="11789" width="3.5546875" style="1" customWidth="1"/>
    <col min="11790" max="11804" width="3.33203125" style="1" customWidth="1"/>
    <col min="11805" max="11819" width="4.5546875" style="1" customWidth="1"/>
    <col min="11820" max="12032" width="9.109375" style="1"/>
    <col min="12033" max="12033" width="2.5546875" style="1" customWidth="1"/>
    <col min="12034" max="12034" width="2.88671875" style="1" customWidth="1"/>
    <col min="12035" max="12035" width="3.44140625" style="1" customWidth="1"/>
    <col min="12036" max="12036" width="20.6640625" style="1" customWidth="1"/>
    <col min="12037" max="12037" width="4.33203125" style="1" customWidth="1"/>
    <col min="12038" max="12038" width="3.33203125" style="1" customWidth="1"/>
    <col min="12039" max="12039" width="17.6640625" style="1" customWidth="1"/>
    <col min="12040" max="12041" width="3" style="1" customWidth="1"/>
    <col min="12042" max="12042" width="6.5546875" style="1" customWidth="1"/>
    <col min="12043" max="12043" width="4.33203125" style="1" customWidth="1"/>
    <col min="12044" max="12044" width="3.33203125" style="1" customWidth="1"/>
    <col min="12045" max="12045" width="3.5546875" style="1" customWidth="1"/>
    <col min="12046" max="12060" width="3.33203125" style="1" customWidth="1"/>
    <col min="12061" max="12075" width="4.5546875" style="1" customWidth="1"/>
    <col min="12076" max="12288" width="9.109375" style="1"/>
    <col min="12289" max="12289" width="2.5546875" style="1" customWidth="1"/>
    <col min="12290" max="12290" width="2.88671875" style="1" customWidth="1"/>
    <col min="12291" max="12291" width="3.44140625" style="1" customWidth="1"/>
    <col min="12292" max="12292" width="20.6640625" style="1" customWidth="1"/>
    <col min="12293" max="12293" width="4.33203125" style="1" customWidth="1"/>
    <col min="12294" max="12294" width="3.33203125" style="1" customWidth="1"/>
    <col min="12295" max="12295" width="17.6640625" style="1" customWidth="1"/>
    <col min="12296" max="12297" width="3" style="1" customWidth="1"/>
    <col min="12298" max="12298" width="6.5546875" style="1" customWidth="1"/>
    <col min="12299" max="12299" width="4.33203125" style="1" customWidth="1"/>
    <col min="12300" max="12300" width="3.33203125" style="1" customWidth="1"/>
    <col min="12301" max="12301" width="3.5546875" style="1" customWidth="1"/>
    <col min="12302" max="12316" width="3.33203125" style="1" customWidth="1"/>
    <col min="12317" max="12331" width="4.5546875" style="1" customWidth="1"/>
    <col min="12332" max="12544" width="9.109375" style="1"/>
    <col min="12545" max="12545" width="2.5546875" style="1" customWidth="1"/>
    <col min="12546" max="12546" width="2.88671875" style="1" customWidth="1"/>
    <col min="12547" max="12547" width="3.44140625" style="1" customWidth="1"/>
    <col min="12548" max="12548" width="20.6640625" style="1" customWidth="1"/>
    <col min="12549" max="12549" width="4.33203125" style="1" customWidth="1"/>
    <col min="12550" max="12550" width="3.33203125" style="1" customWidth="1"/>
    <col min="12551" max="12551" width="17.6640625" style="1" customWidth="1"/>
    <col min="12552" max="12553" width="3" style="1" customWidth="1"/>
    <col min="12554" max="12554" width="6.5546875" style="1" customWidth="1"/>
    <col min="12555" max="12555" width="4.33203125" style="1" customWidth="1"/>
    <col min="12556" max="12556" width="3.33203125" style="1" customWidth="1"/>
    <col min="12557" max="12557" width="3.5546875" style="1" customWidth="1"/>
    <col min="12558" max="12572" width="3.33203125" style="1" customWidth="1"/>
    <col min="12573" max="12587" width="4.5546875" style="1" customWidth="1"/>
    <col min="12588" max="12800" width="9.109375" style="1"/>
    <col min="12801" max="12801" width="2.5546875" style="1" customWidth="1"/>
    <col min="12802" max="12802" width="2.88671875" style="1" customWidth="1"/>
    <col min="12803" max="12803" width="3.44140625" style="1" customWidth="1"/>
    <col min="12804" max="12804" width="20.6640625" style="1" customWidth="1"/>
    <col min="12805" max="12805" width="4.33203125" style="1" customWidth="1"/>
    <col min="12806" max="12806" width="3.33203125" style="1" customWidth="1"/>
    <col min="12807" max="12807" width="17.6640625" style="1" customWidth="1"/>
    <col min="12808" max="12809" width="3" style="1" customWidth="1"/>
    <col min="12810" max="12810" width="6.5546875" style="1" customWidth="1"/>
    <col min="12811" max="12811" width="4.33203125" style="1" customWidth="1"/>
    <col min="12812" max="12812" width="3.33203125" style="1" customWidth="1"/>
    <col min="12813" max="12813" width="3.5546875" style="1" customWidth="1"/>
    <col min="12814" max="12828" width="3.33203125" style="1" customWidth="1"/>
    <col min="12829" max="12843" width="4.5546875" style="1" customWidth="1"/>
    <col min="12844" max="13056" width="9.109375" style="1"/>
    <col min="13057" max="13057" width="2.5546875" style="1" customWidth="1"/>
    <col min="13058" max="13058" width="2.88671875" style="1" customWidth="1"/>
    <col min="13059" max="13059" width="3.44140625" style="1" customWidth="1"/>
    <col min="13060" max="13060" width="20.6640625" style="1" customWidth="1"/>
    <col min="13061" max="13061" width="4.33203125" style="1" customWidth="1"/>
    <col min="13062" max="13062" width="3.33203125" style="1" customWidth="1"/>
    <col min="13063" max="13063" width="17.6640625" style="1" customWidth="1"/>
    <col min="13064" max="13065" width="3" style="1" customWidth="1"/>
    <col min="13066" max="13066" width="6.5546875" style="1" customWidth="1"/>
    <col min="13067" max="13067" width="4.33203125" style="1" customWidth="1"/>
    <col min="13068" max="13068" width="3.33203125" style="1" customWidth="1"/>
    <col min="13069" max="13069" width="3.5546875" style="1" customWidth="1"/>
    <col min="13070" max="13084" width="3.33203125" style="1" customWidth="1"/>
    <col min="13085" max="13099" width="4.5546875" style="1" customWidth="1"/>
    <col min="13100" max="13312" width="9.109375" style="1"/>
    <col min="13313" max="13313" width="2.5546875" style="1" customWidth="1"/>
    <col min="13314" max="13314" width="2.88671875" style="1" customWidth="1"/>
    <col min="13315" max="13315" width="3.44140625" style="1" customWidth="1"/>
    <col min="13316" max="13316" width="20.6640625" style="1" customWidth="1"/>
    <col min="13317" max="13317" width="4.33203125" style="1" customWidth="1"/>
    <col min="13318" max="13318" width="3.33203125" style="1" customWidth="1"/>
    <col min="13319" max="13319" width="17.6640625" style="1" customWidth="1"/>
    <col min="13320" max="13321" width="3" style="1" customWidth="1"/>
    <col min="13322" max="13322" width="6.5546875" style="1" customWidth="1"/>
    <col min="13323" max="13323" width="4.33203125" style="1" customWidth="1"/>
    <col min="13324" max="13324" width="3.33203125" style="1" customWidth="1"/>
    <col min="13325" max="13325" width="3.5546875" style="1" customWidth="1"/>
    <col min="13326" max="13340" width="3.33203125" style="1" customWidth="1"/>
    <col min="13341" max="13355" width="4.5546875" style="1" customWidth="1"/>
    <col min="13356" max="13568" width="9.109375" style="1"/>
    <col min="13569" max="13569" width="2.5546875" style="1" customWidth="1"/>
    <col min="13570" max="13570" width="2.88671875" style="1" customWidth="1"/>
    <col min="13571" max="13571" width="3.44140625" style="1" customWidth="1"/>
    <col min="13572" max="13572" width="20.6640625" style="1" customWidth="1"/>
    <col min="13573" max="13573" width="4.33203125" style="1" customWidth="1"/>
    <col min="13574" max="13574" width="3.33203125" style="1" customWidth="1"/>
    <col min="13575" max="13575" width="17.6640625" style="1" customWidth="1"/>
    <col min="13576" max="13577" width="3" style="1" customWidth="1"/>
    <col min="13578" max="13578" width="6.5546875" style="1" customWidth="1"/>
    <col min="13579" max="13579" width="4.33203125" style="1" customWidth="1"/>
    <col min="13580" max="13580" width="3.33203125" style="1" customWidth="1"/>
    <col min="13581" max="13581" width="3.5546875" style="1" customWidth="1"/>
    <col min="13582" max="13596" width="3.33203125" style="1" customWidth="1"/>
    <col min="13597" max="13611" width="4.5546875" style="1" customWidth="1"/>
    <col min="13612" max="13824" width="9.109375" style="1"/>
    <col min="13825" max="13825" width="2.5546875" style="1" customWidth="1"/>
    <col min="13826" max="13826" width="2.88671875" style="1" customWidth="1"/>
    <col min="13827" max="13827" width="3.44140625" style="1" customWidth="1"/>
    <col min="13828" max="13828" width="20.6640625" style="1" customWidth="1"/>
    <col min="13829" max="13829" width="4.33203125" style="1" customWidth="1"/>
    <col min="13830" max="13830" width="3.33203125" style="1" customWidth="1"/>
    <col min="13831" max="13831" width="17.6640625" style="1" customWidth="1"/>
    <col min="13832" max="13833" width="3" style="1" customWidth="1"/>
    <col min="13834" max="13834" width="6.5546875" style="1" customWidth="1"/>
    <col min="13835" max="13835" width="4.33203125" style="1" customWidth="1"/>
    <col min="13836" max="13836" width="3.33203125" style="1" customWidth="1"/>
    <col min="13837" max="13837" width="3.5546875" style="1" customWidth="1"/>
    <col min="13838" max="13852" width="3.33203125" style="1" customWidth="1"/>
    <col min="13853" max="13867" width="4.5546875" style="1" customWidth="1"/>
    <col min="13868" max="14080" width="9.109375" style="1"/>
    <col min="14081" max="14081" width="2.5546875" style="1" customWidth="1"/>
    <col min="14082" max="14082" width="2.88671875" style="1" customWidth="1"/>
    <col min="14083" max="14083" width="3.44140625" style="1" customWidth="1"/>
    <col min="14084" max="14084" width="20.6640625" style="1" customWidth="1"/>
    <col min="14085" max="14085" width="4.33203125" style="1" customWidth="1"/>
    <col min="14086" max="14086" width="3.33203125" style="1" customWidth="1"/>
    <col min="14087" max="14087" width="17.6640625" style="1" customWidth="1"/>
    <col min="14088" max="14089" width="3" style="1" customWidth="1"/>
    <col min="14090" max="14090" width="6.5546875" style="1" customWidth="1"/>
    <col min="14091" max="14091" width="4.33203125" style="1" customWidth="1"/>
    <col min="14092" max="14092" width="3.33203125" style="1" customWidth="1"/>
    <col min="14093" max="14093" width="3.5546875" style="1" customWidth="1"/>
    <col min="14094" max="14108" width="3.33203125" style="1" customWidth="1"/>
    <col min="14109" max="14123" width="4.5546875" style="1" customWidth="1"/>
    <col min="14124" max="14336" width="9.109375" style="1"/>
    <col min="14337" max="14337" width="2.5546875" style="1" customWidth="1"/>
    <col min="14338" max="14338" width="2.88671875" style="1" customWidth="1"/>
    <col min="14339" max="14339" width="3.44140625" style="1" customWidth="1"/>
    <col min="14340" max="14340" width="20.6640625" style="1" customWidth="1"/>
    <col min="14341" max="14341" width="4.33203125" style="1" customWidth="1"/>
    <col min="14342" max="14342" width="3.33203125" style="1" customWidth="1"/>
    <col min="14343" max="14343" width="17.6640625" style="1" customWidth="1"/>
    <col min="14344" max="14345" width="3" style="1" customWidth="1"/>
    <col min="14346" max="14346" width="6.5546875" style="1" customWidth="1"/>
    <col min="14347" max="14347" width="4.33203125" style="1" customWidth="1"/>
    <col min="14348" max="14348" width="3.33203125" style="1" customWidth="1"/>
    <col min="14349" max="14349" width="3.5546875" style="1" customWidth="1"/>
    <col min="14350" max="14364" width="3.33203125" style="1" customWidth="1"/>
    <col min="14365" max="14379" width="4.5546875" style="1" customWidth="1"/>
    <col min="14380" max="14592" width="9.109375" style="1"/>
    <col min="14593" max="14593" width="2.5546875" style="1" customWidth="1"/>
    <col min="14594" max="14594" width="2.88671875" style="1" customWidth="1"/>
    <col min="14595" max="14595" width="3.44140625" style="1" customWidth="1"/>
    <col min="14596" max="14596" width="20.6640625" style="1" customWidth="1"/>
    <col min="14597" max="14597" width="4.33203125" style="1" customWidth="1"/>
    <col min="14598" max="14598" width="3.33203125" style="1" customWidth="1"/>
    <col min="14599" max="14599" width="17.6640625" style="1" customWidth="1"/>
    <col min="14600" max="14601" width="3" style="1" customWidth="1"/>
    <col min="14602" max="14602" width="6.5546875" style="1" customWidth="1"/>
    <col min="14603" max="14603" width="4.33203125" style="1" customWidth="1"/>
    <col min="14604" max="14604" width="3.33203125" style="1" customWidth="1"/>
    <col min="14605" max="14605" width="3.5546875" style="1" customWidth="1"/>
    <col min="14606" max="14620" width="3.33203125" style="1" customWidth="1"/>
    <col min="14621" max="14635" width="4.5546875" style="1" customWidth="1"/>
    <col min="14636" max="14848" width="9.109375" style="1"/>
    <col min="14849" max="14849" width="2.5546875" style="1" customWidth="1"/>
    <col min="14850" max="14850" width="2.88671875" style="1" customWidth="1"/>
    <col min="14851" max="14851" width="3.44140625" style="1" customWidth="1"/>
    <col min="14852" max="14852" width="20.6640625" style="1" customWidth="1"/>
    <col min="14853" max="14853" width="4.33203125" style="1" customWidth="1"/>
    <col min="14854" max="14854" width="3.33203125" style="1" customWidth="1"/>
    <col min="14855" max="14855" width="17.6640625" style="1" customWidth="1"/>
    <col min="14856" max="14857" width="3" style="1" customWidth="1"/>
    <col min="14858" max="14858" width="6.5546875" style="1" customWidth="1"/>
    <col min="14859" max="14859" width="4.33203125" style="1" customWidth="1"/>
    <col min="14860" max="14860" width="3.33203125" style="1" customWidth="1"/>
    <col min="14861" max="14861" width="3.5546875" style="1" customWidth="1"/>
    <col min="14862" max="14876" width="3.33203125" style="1" customWidth="1"/>
    <col min="14877" max="14891" width="4.5546875" style="1" customWidth="1"/>
    <col min="14892" max="15104" width="9.109375" style="1"/>
    <col min="15105" max="15105" width="2.5546875" style="1" customWidth="1"/>
    <col min="15106" max="15106" width="2.88671875" style="1" customWidth="1"/>
    <col min="15107" max="15107" width="3.44140625" style="1" customWidth="1"/>
    <col min="15108" max="15108" width="20.6640625" style="1" customWidth="1"/>
    <col min="15109" max="15109" width="4.33203125" style="1" customWidth="1"/>
    <col min="15110" max="15110" width="3.33203125" style="1" customWidth="1"/>
    <col min="15111" max="15111" width="17.6640625" style="1" customWidth="1"/>
    <col min="15112" max="15113" width="3" style="1" customWidth="1"/>
    <col min="15114" max="15114" width="6.5546875" style="1" customWidth="1"/>
    <col min="15115" max="15115" width="4.33203125" style="1" customWidth="1"/>
    <col min="15116" max="15116" width="3.33203125" style="1" customWidth="1"/>
    <col min="15117" max="15117" width="3.5546875" style="1" customWidth="1"/>
    <col min="15118" max="15132" width="3.33203125" style="1" customWidth="1"/>
    <col min="15133" max="15147" width="4.5546875" style="1" customWidth="1"/>
    <col min="15148" max="15360" width="9.109375" style="1"/>
    <col min="15361" max="15361" width="2.5546875" style="1" customWidth="1"/>
    <col min="15362" max="15362" width="2.88671875" style="1" customWidth="1"/>
    <col min="15363" max="15363" width="3.44140625" style="1" customWidth="1"/>
    <col min="15364" max="15364" width="20.6640625" style="1" customWidth="1"/>
    <col min="15365" max="15365" width="4.33203125" style="1" customWidth="1"/>
    <col min="15366" max="15366" width="3.33203125" style="1" customWidth="1"/>
    <col min="15367" max="15367" width="17.6640625" style="1" customWidth="1"/>
    <col min="15368" max="15369" width="3" style="1" customWidth="1"/>
    <col min="15370" max="15370" width="6.5546875" style="1" customWidth="1"/>
    <col min="15371" max="15371" width="4.33203125" style="1" customWidth="1"/>
    <col min="15372" max="15372" width="3.33203125" style="1" customWidth="1"/>
    <col min="15373" max="15373" width="3.5546875" style="1" customWidth="1"/>
    <col min="15374" max="15388" width="3.33203125" style="1" customWidth="1"/>
    <col min="15389" max="15403" width="4.5546875" style="1" customWidth="1"/>
    <col min="15404" max="15616" width="9.109375" style="1"/>
    <col min="15617" max="15617" width="2.5546875" style="1" customWidth="1"/>
    <col min="15618" max="15618" width="2.88671875" style="1" customWidth="1"/>
    <col min="15619" max="15619" width="3.44140625" style="1" customWidth="1"/>
    <col min="15620" max="15620" width="20.6640625" style="1" customWidth="1"/>
    <col min="15621" max="15621" width="4.33203125" style="1" customWidth="1"/>
    <col min="15622" max="15622" width="3.33203125" style="1" customWidth="1"/>
    <col min="15623" max="15623" width="17.6640625" style="1" customWidth="1"/>
    <col min="15624" max="15625" width="3" style="1" customWidth="1"/>
    <col min="15626" max="15626" width="6.5546875" style="1" customWidth="1"/>
    <col min="15627" max="15627" width="4.33203125" style="1" customWidth="1"/>
    <col min="15628" max="15628" width="3.33203125" style="1" customWidth="1"/>
    <col min="15629" max="15629" width="3.5546875" style="1" customWidth="1"/>
    <col min="15630" max="15644" width="3.33203125" style="1" customWidth="1"/>
    <col min="15645" max="15659" width="4.5546875" style="1" customWidth="1"/>
    <col min="15660" max="15872" width="9.109375" style="1"/>
    <col min="15873" max="15873" width="2.5546875" style="1" customWidth="1"/>
    <col min="15874" max="15874" width="2.88671875" style="1" customWidth="1"/>
    <col min="15875" max="15875" width="3.44140625" style="1" customWidth="1"/>
    <col min="15876" max="15876" width="20.6640625" style="1" customWidth="1"/>
    <col min="15877" max="15877" width="4.33203125" style="1" customWidth="1"/>
    <col min="15878" max="15878" width="3.33203125" style="1" customWidth="1"/>
    <col min="15879" max="15879" width="17.6640625" style="1" customWidth="1"/>
    <col min="15880" max="15881" width="3" style="1" customWidth="1"/>
    <col min="15882" max="15882" width="6.5546875" style="1" customWidth="1"/>
    <col min="15883" max="15883" width="4.33203125" style="1" customWidth="1"/>
    <col min="15884" max="15884" width="3.33203125" style="1" customWidth="1"/>
    <col min="15885" max="15885" width="3.5546875" style="1" customWidth="1"/>
    <col min="15886" max="15900" width="3.33203125" style="1" customWidth="1"/>
    <col min="15901" max="15915" width="4.5546875" style="1" customWidth="1"/>
    <col min="15916" max="16128" width="9.109375" style="1"/>
    <col min="16129" max="16129" width="2.5546875" style="1" customWidth="1"/>
    <col min="16130" max="16130" width="2.88671875" style="1" customWidth="1"/>
    <col min="16131" max="16131" width="3.44140625" style="1" customWidth="1"/>
    <col min="16132" max="16132" width="20.6640625" style="1" customWidth="1"/>
    <col min="16133" max="16133" width="4.33203125" style="1" customWidth="1"/>
    <col min="16134" max="16134" width="3.33203125" style="1" customWidth="1"/>
    <col min="16135" max="16135" width="17.6640625" style="1" customWidth="1"/>
    <col min="16136" max="16137" width="3" style="1" customWidth="1"/>
    <col min="16138" max="16138" width="6.5546875" style="1" customWidth="1"/>
    <col min="16139" max="16139" width="4.33203125" style="1" customWidth="1"/>
    <col min="16140" max="16140" width="3.33203125" style="1" customWidth="1"/>
    <col min="16141" max="16141" width="3.5546875" style="1" customWidth="1"/>
    <col min="16142" max="16156" width="3.33203125" style="1" customWidth="1"/>
    <col min="16157" max="16171" width="4.5546875" style="1" customWidth="1"/>
    <col min="16172" max="16384" width="9.109375" style="1"/>
  </cols>
  <sheetData>
    <row r="1" spans="1:43" ht="12.9" customHeight="1" x14ac:dyDescent="0.35">
      <c r="A1" s="4" t="s">
        <v>0</v>
      </c>
      <c r="B1" s="205" t="s">
        <v>1</v>
      </c>
      <c r="C1" s="5" t="s">
        <v>2</v>
      </c>
      <c r="D1" s="213" t="s">
        <v>3</v>
      </c>
      <c r="E1" s="206" t="s">
        <v>4</v>
      </c>
      <c r="F1" s="20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338" t="s">
        <v>10</v>
      </c>
      <c r="L1" s="11" t="s">
        <v>11</v>
      </c>
      <c r="M1" s="228" t="s">
        <v>12</v>
      </c>
      <c r="N1" s="12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13" t="s">
        <v>27</v>
      </c>
      <c r="AC1" s="14" t="s">
        <v>28</v>
      </c>
      <c r="AD1" s="15" t="s">
        <v>29</v>
      </c>
      <c r="AE1" s="15" t="s">
        <v>30</v>
      </c>
      <c r="AF1" s="15" t="s">
        <v>31</v>
      </c>
      <c r="AG1" s="15" t="s">
        <v>32</v>
      </c>
      <c r="AH1" s="15" t="s">
        <v>33</v>
      </c>
      <c r="AI1" s="15" t="s">
        <v>34</v>
      </c>
      <c r="AJ1" s="15" t="s">
        <v>35</v>
      </c>
      <c r="AK1" s="15" t="s">
        <v>36</v>
      </c>
      <c r="AL1" s="15" t="s">
        <v>37</v>
      </c>
      <c r="AM1" s="15" t="s">
        <v>38</v>
      </c>
      <c r="AN1" s="15" t="s">
        <v>39</v>
      </c>
      <c r="AO1" s="15" t="s">
        <v>40</v>
      </c>
      <c r="AP1" s="15" t="s">
        <v>41</v>
      </c>
      <c r="AQ1" s="16" t="s">
        <v>42</v>
      </c>
    </row>
    <row r="2" spans="1:43" ht="12.9" customHeight="1" x14ac:dyDescent="0.3">
      <c r="A2" s="829" t="s">
        <v>43</v>
      </c>
      <c r="B2" s="36">
        <v>1</v>
      </c>
      <c r="C2" s="17" t="s">
        <v>44</v>
      </c>
      <c r="D2" s="214" t="s">
        <v>45</v>
      </c>
      <c r="E2" s="18">
        <v>1995</v>
      </c>
      <c r="F2" s="19">
        <f t="shared" ref="F2:F11" si="0">SUM(2016-E2)</f>
        <v>21</v>
      </c>
      <c r="G2" s="20" t="s">
        <v>46</v>
      </c>
      <c r="H2" s="21"/>
      <c r="I2" s="197"/>
      <c r="J2" s="22">
        <f>MIN(AC2:AC2:AQ2)</f>
        <v>0.64444444444444449</v>
      </c>
      <c r="K2" s="37">
        <f t="shared" ref="K2:K11" si="1">IF(COUNTIF(N2:AB2,"&gt;=0")&lt;11,SUM(N2:AB2),SUM(LARGE(N2:AB2,1),LARGE(N2:AB2,2),LARGE(N2:AB2,3),LARGE(N2:AB2,4),LARGE(N2:AB2,5),LARGE(N2:AB2,6),LARGE(N2:AB2,7),LARGE(N2:AB2,8),LARGE(N2:AB2,9),LARGE(N2:AB2,10)))</f>
        <v>20</v>
      </c>
      <c r="L2" s="2">
        <f t="shared" ref="L2:L11" si="2">SUM(COUNTIF(N2:AB2,"&gt;-1"))</f>
        <v>2</v>
      </c>
      <c r="M2" s="3">
        <f t="shared" ref="M2:M11" si="3">SUM(N2:AB2)</f>
        <v>20</v>
      </c>
      <c r="N2" s="23">
        <v>10</v>
      </c>
      <c r="O2" s="23">
        <v>10</v>
      </c>
      <c r="P2" s="24"/>
      <c r="Q2" s="24"/>
      <c r="R2" s="24"/>
      <c r="S2" s="24"/>
      <c r="T2" s="24"/>
      <c r="U2" s="25"/>
      <c r="V2" s="24"/>
      <c r="W2" s="24"/>
      <c r="X2" s="24"/>
      <c r="Y2" s="24"/>
      <c r="Z2" s="24"/>
      <c r="AA2" s="24"/>
      <c r="AB2" s="26"/>
      <c r="AC2" s="27">
        <v>0.64583333333333337</v>
      </c>
      <c r="AD2" s="28">
        <v>0.64444444444444449</v>
      </c>
      <c r="AE2" s="28"/>
      <c r="AF2" s="29"/>
      <c r="AG2" s="28"/>
      <c r="AH2" s="29"/>
      <c r="AI2" s="28"/>
      <c r="AJ2" s="29"/>
      <c r="AK2" s="28"/>
      <c r="AL2" s="28"/>
      <c r="AM2" s="28"/>
      <c r="AN2" s="28"/>
      <c r="AO2" s="28"/>
      <c r="AP2" s="28"/>
      <c r="AQ2" s="30"/>
    </row>
    <row r="3" spans="1:43" ht="12.9" customHeight="1" x14ac:dyDescent="0.3">
      <c r="A3" s="829"/>
      <c r="B3" s="36">
        <v>2</v>
      </c>
      <c r="C3" s="17" t="s">
        <v>44</v>
      </c>
      <c r="D3" s="215" t="s">
        <v>286</v>
      </c>
      <c r="E3" s="31">
        <v>1994</v>
      </c>
      <c r="F3" s="19">
        <f t="shared" si="0"/>
        <v>22</v>
      </c>
      <c r="G3" s="32" t="s">
        <v>64</v>
      </c>
      <c r="H3" s="21"/>
      <c r="I3" s="198"/>
      <c r="J3" s="22">
        <f>MIN(AC3:AC3:AQ3)</f>
        <v>0.86597222222222225</v>
      </c>
      <c r="K3" s="37">
        <f t="shared" si="1"/>
        <v>11</v>
      </c>
      <c r="L3" s="2">
        <f t="shared" si="2"/>
        <v>2</v>
      </c>
      <c r="M3" s="3">
        <f t="shared" si="3"/>
        <v>11</v>
      </c>
      <c r="N3" s="272">
        <v>3</v>
      </c>
      <c r="O3" s="272">
        <v>8</v>
      </c>
      <c r="P3" s="24"/>
      <c r="Q3" s="24"/>
      <c r="R3" s="24"/>
      <c r="S3" s="25"/>
      <c r="T3" s="25"/>
      <c r="U3" s="25"/>
      <c r="V3" s="24"/>
      <c r="W3" s="24"/>
      <c r="X3" s="24"/>
      <c r="Y3" s="24"/>
      <c r="Z3" s="24"/>
      <c r="AA3" s="24"/>
      <c r="AB3" s="26"/>
      <c r="AC3" s="232">
        <v>0.92638888888888893</v>
      </c>
      <c r="AD3" s="28">
        <v>0.86597222222222225</v>
      </c>
      <c r="AE3" s="34"/>
      <c r="AF3" s="29"/>
      <c r="AG3" s="29"/>
      <c r="AH3" s="29"/>
      <c r="AI3" s="29"/>
      <c r="AJ3" s="29"/>
      <c r="AK3" s="29"/>
      <c r="AL3" s="29"/>
      <c r="AM3" s="28"/>
      <c r="AN3" s="28"/>
      <c r="AO3" s="28"/>
      <c r="AP3" s="28"/>
      <c r="AQ3" s="30"/>
    </row>
    <row r="4" spans="1:43" ht="12.9" customHeight="1" x14ac:dyDescent="0.3">
      <c r="A4" s="829"/>
      <c r="B4" s="36">
        <v>3</v>
      </c>
      <c r="C4" s="17" t="s">
        <v>44</v>
      </c>
      <c r="D4" s="215" t="s">
        <v>62</v>
      </c>
      <c r="E4" s="31">
        <v>2000</v>
      </c>
      <c r="F4" s="19">
        <f t="shared" si="0"/>
        <v>16</v>
      </c>
      <c r="G4" s="374" t="s">
        <v>63</v>
      </c>
      <c r="H4" s="21"/>
      <c r="I4" s="198"/>
      <c r="J4" s="22">
        <f>MIN(AC4:AC4:AQ4)</f>
        <v>0.79722222222222217</v>
      </c>
      <c r="K4" s="37">
        <f t="shared" si="1"/>
        <v>9</v>
      </c>
      <c r="L4" s="2">
        <f t="shared" si="2"/>
        <v>1</v>
      </c>
      <c r="M4" s="3">
        <f t="shared" si="3"/>
        <v>9</v>
      </c>
      <c r="N4" s="24"/>
      <c r="O4" s="272">
        <v>9</v>
      </c>
      <c r="P4" s="24"/>
      <c r="Q4" s="24"/>
      <c r="R4" s="24"/>
      <c r="S4" s="24"/>
      <c r="T4" s="25"/>
      <c r="U4" s="25"/>
      <c r="V4" s="24"/>
      <c r="W4" s="24"/>
      <c r="X4" s="24"/>
      <c r="Y4" s="24"/>
      <c r="Z4" s="24"/>
      <c r="AA4" s="24"/>
      <c r="AB4" s="26"/>
      <c r="AC4" s="27"/>
      <c r="AD4" s="28">
        <v>0.79722222222222217</v>
      </c>
      <c r="AE4" s="34"/>
      <c r="AF4" s="29"/>
      <c r="AG4" s="29"/>
      <c r="AH4" s="29"/>
      <c r="AI4" s="28"/>
      <c r="AJ4" s="33"/>
      <c r="AK4" s="28"/>
      <c r="AL4" s="34"/>
      <c r="AM4" s="28"/>
      <c r="AN4" s="28"/>
      <c r="AO4" s="28"/>
      <c r="AP4" s="28"/>
      <c r="AQ4" s="35"/>
    </row>
    <row r="5" spans="1:43" ht="12.9" customHeight="1" x14ac:dyDescent="0.3">
      <c r="A5" s="829"/>
      <c r="B5" s="36">
        <v>4</v>
      </c>
      <c r="C5" s="17" t="s">
        <v>44</v>
      </c>
      <c r="D5" s="215" t="s">
        <v>282</v>
      </c>
      <c r="E5" s="31">
        <v>2000</v>
      </c>
      <c r="F5" s="19">
        <f t="shared" si="0"/>
        <v>16</v>
      </c>
      <c r="G5" s="32" t="s">
        <v>58</v>
      </c>
      <c r="H5" s="21" t="s">
        <v>47</v>
      </c>
      <c r="I5" s="198"/>
      <c r="J5" s="22">
        <f>MIN(AC5:AC5:AQ5)</f>
        <v>0.74513888888888891</v>
      </c>
      <c r="K5" s="37">
        <f t="shared" si="1"/>
        <v>9</v>
      </c>
      <c r="L5" s="2">
        <f t="shared" si="2"/>
        <v>1</v>
      </c>
      <c r="M5" s="3">
        <f t="shared" si="3"/>
        <v>9</v>
      </c>
      <c r="N5" s="272">
        <v>9</v>
      </c>
      <c r="O5" s="24"/>
      <c r="P5" s="24"/>
      <c r="Q5" s="24"/>
      <c r="R5" s="24"/>
      <c r="S5" s="25"/>
      <c r="T5" s="25"/>
      <c r="U5" s="25"/>
      <c r="V5" s="24"/>
      <c r="W5" s="24"/>
      <c r="X5" s="24"/>
      <c r="Y5" s="24"/>
      <c r="Z5" s="24"/>
      <c r="AA5" s="24"/>
      <c r="AB5" s="26"/>
      <c r="AC5" s="232">
        <v>0.74513888888888891</v>
      </c>
      <c r="AD5" s="28"/>
      <c r="AE5" s="34"/>
      <c r="AF5" s="29"/>
      <c r="AG5" s="29"/>
      <c r="AH5" s="29"/>
      <c r="AI5" s="28"/>
      <c r="AJ5" s="29"/>
      <c r="AK5" s="28"/>
      <c r="AL5" s="28"/>
      <c r="AM5" s="28"/>
      <c r="AN5" s="28"/>
      <c r="AO5" s="28"/>
      <c r="AP5" s="28"/>
      <c r="AQ5" s="30"/>
    </row>
    <row r="6" spans="1:43" ht="12.9" customHeight="1" x14ac:dyDescent="0.3">
      <c r="A6" s="829"/>
      <c r="B6" s="36">
        <v>5</v>
      </c>
      <c r="C6" s="17" t="s">
        <v>44</v>
      </c>
      <c r="D6" s="215" t="s">
        <v>283</v>
      </c>
      <c r="E6" s="31">
        <v>1998</v>
      </c>
      <c r="F6" s="19">
        <f t="shared" si="0"/>
        <v>18</v>
      </c>
      <c r="G6" s="32" t="s">
        <v>58</v>
      </c>
      <c r="H6" s="21" t="s">
        <v>47</v>
      </c>
      <c r="I6" s="198"/>
      <c r="J6" s="22">
        <f>MIN(AC6:AC6:AQ6)</f>
        <v>0.74791666666666667</v>
      </c>
      <c r="K6" s="37">
        <f t="shared" si="1"/>
        <v>8</v>
      </c>
      <c r="L6" s="2">
        <f t="shared" si="2"/>
        <v>1</v>
      </c>
      <c r="M6" s="3">
        <f t="shared" si="3"/>
        <v>8</v>
      </c>
      <c r="N6" s="272">
        <v>8</v>
      </c>
      <c r="O6" s="25"/>
      <c r="P6" s="25"/>
      <c r="Q6" s="24"/>
      <c r="R6" s="24"/>
      <c r="S6" s="25"/>
      <c r="T6" s="25"/>
      <c r="U6" s="25"/>
      <c r="V6" s="24"/>
      <c r="W6" s="24"/>
      <c r="X6" s="24"/>
      <c r="Y6" s="24"/>
      <c r="Z6" s="24"/>
      <c r="AA6" s="24"/>
      <c r="AB6" s="26"/>
      <c r="AC6" s="232">
        <v>0.74791666666666667</v>
      </c>
      <c r="AD6" s="28"/>
      <c r="AE6" s="28"/>
      <c r="AF6" s="29"/>
      <c r="AG6" s="29"/>
      <c r="AH6" s="29"/>
      <c r="AI6" s="28"/>
      <c r="AJ6" s="33"/>
      <c r="AK6" s="28"/>
      <c r="AL6" s="28"/>
      <c r="AM6" s="28"/>
      <c r="AN6" s="28"/>
      <c r="AO6" s="28"/>
      <c r="AP6" s="34"/>
      <c r="AQ6" s="30"/>
    </row>
    <row r="7" spans="1:43" ht="12.9" customHeight="1" x14ac:dyDescent="0.3">
      <c r="A7" s="829"/>
      <c r="B7" s="36">
        <v>6</v>
      </c>
      <c r="C7" s="17" t="s">
        <v>44</v>
      </c>
      <c r="D7" s="215" t="s">
        <v>60</v>
      </c>
      <c r="E7" s="31">
        <v>2000</v>
      </c>
      <c r="F7" s="19">
        <f t="shared" si="0"/>
        <v>16</v>
      </c>
      <c r="G7" s="32" t="s">
        <v>61</v>
      </c>
      <c r="H7" s="21"/>
      <c r="I7" s="198"/>
      <c r="J7" s="22">
        <f>MIN(AC7:AC7:AQ7)</f>
        <v>0.89444444444444438</v>
      </c>
      <c r="K7" s="37">
        <f t="shared" si="1"/>
        <v>7</v>
      </c>
      <c r="L7" s="2">
        <f t="shared" si="2"/>
        <v>1</v>
      </c>
      <c r="M7" s="3">
        <f t="shared" si="3"/>
        <v>7</v>
      </c>
      <c r="N7" s="24"/>
      <c r="O7" s="277">
        <v>7</v>
      </c>
      <c r="P7" s="25"/>
      <c r="Q7" s="24"/>
      <c r="R7" s="25"/>
      <c r="S7" s="25"/>
      <c r="T7" s="25"/>
      <c r="U7" s="25"/>
      <c r="V7" s="25"/>
      <c r="W7" s="24"/>
      <c r="X7" s="24"/>
      <c r="Y7" s="24"/>
      <c r="Z7" s="25"/>
      <c r="AA7" s="24"/>
      <c r="AB7" s="26"/>
      <c r="AC7" s="27"/>
      <c r="AD7" s="28">
        <v>0.89444444444444438</v>
      </c>
      <c r="AE7" s="29"/>
      <c r="AF7" s="29"/>
      <c r="AG7" s="29"/>
      <c r="AH7" s="29"/>
      <c r="AI7" s="28"/>
      <c r="AJ7" s="33"/>
      <c r="AK7" s="28"/>
      <c r="AL7" s="28"/>
      <c r="AM7" s="28"/>
      <c r="AN7" s="28"/>
      <c r="AO7" s="28"/>
      <c r="AP7" s="28"/>
      <c r="AQ7" s="30"/>
    </row>
    <row r="8" spans="1:43" ht="12.9" customHeight="1" x14ac:dyDescent="0.3">
      <c r="A8" s="829"/>
      <c r="B8" s="36">
        <v>7</v>
      </c>
      <c r="C8" s="17" t="s">
        <v>44</v>
      </c>
      <c r="D8" s="215" t="s">
        <v>284</v>
      </c>
      <c r="E8" s="31">
        <v>2000</v>
      </c>
      <c r="F8" s="19">
        <f t="shared" si="0"/>
        <v>16</v>
      </c>
      <c r="G8" s="32" t="s">
        <v>58</v>
      </c>
      <c r="H8" s="21" t="s">
        <v>47</v>
      </c>
      <c r="I8" s="198"/>
      <c r="J8" s="22">
        <f>MIN(AC8:AC8:AQ8)</f>
        <v>0.76736111111111116</v>
      </c>
      <c r="K8" s="37">
        <f t="shared" si="1"/>
        <v>7</v>
      </c>
      <c r="L8" s="2">
        <f t="shared" si="2"/>
        <v>1</v>
      </c>
      <c r="M8" s="3">
        <f t="shared" si="3"/>
        <v>7</v>
      </c>
      <c r="N8" s="272">
        <v>7</v>
      </c>
      <c r="O8" s="25"/>
      <c r="P8" s="25"/>
      <c r="Q8" s="24"/>
      <c r="R8" s="25"/>
      <c r="S8" s="25"/>
      <c r="T8" s="25"/>
      <c r="U8" s="25"/>
      <c r="V8" s="25"/>
      <c r="W8" s="24"/>
      <c r="X8" s="24"/>
      <c r="Y8" s="24"/>
      <c r="Z8" s="25"/>
      <c r="AA8" s="25"/>
      <c r="AB8" s="26"/>
      <c r="AC8" s="232">
        <v>0.76736111111111116</v>
      </c>
      <c r="AD8" s="28"/>
      <c r="AE8" s="34"/>
      <c r="AF8" s="29"/>
      <c r="AG8" s="29"/>
      <c r="AH8" s="29"/>
      <c r="AI8" s="28"/>
      <c r="AJ8" s="28"/>
      <c r="AK8" s="28"/>
      <c r="AL8" s="28"/>
      <c r="AM8" s="28"/>
      <c r="AN8" s="28"/>
      <c r="AO8" s="28"/>
      <c r="AP8" s="28"/>
      <c r="AQ8" s="30"/>
    </row>
    <row r="9" spans="1:43" ht="12.9" customHeight="1" x14ac:dyDescent="0.3">
      <c r="A9" s="829"/>
      <c r="B9" s="36">
        <v>8</v>
      </c>
      <c r="C9" s="17" t="s">
        <v>44</v>
      </c>
      <c r="D9" s="215" t="s">
        <v>52</v>
      </c>
      <c r="E9" s="31">
        <v>1987</v>
      </c>
      <c r="F9" s="19">
        <f t="shared" si="0"/>
        <v>29</v>
      </c>
      <c r="G9" s="368" t="s">
        <v>53</v>
      </c>
      <c r="H9" s="21"/>
      <c r="I9" s="198"/>
      <c r="J9" s="22">
        <f>MIN(AC9:AC9:AQ9)</f>
        <v>0.78402777777777777</v>
      </c>
      <c r="K9" s="37">
        <f t="shared" si="1"/>
        <v>6</v>
      </c>
      <c r="L9" s="2">
        <f t="shared" si="2"/>
        <v>1</v>
      </c>
      <c r="M9" s="3">
        <f t="shared" si="3"/>
        <v>6</v>
      </c>
      <c r="N9" s="272">
        <v>6</v>
      </c>
      <c r="O9" s="25"/>
      <c r="P9" s="25"/>
      <c r="Q9" s="24"/>
      <c r="R9" s="25"/>
      <c r="S9" s="25"/>
      <c r="T9" s="25"/>
      <c r="U9" s="25"/>
      <c r="V9" s="25"/>
      <c r="W9" s="24"/>
      <c r="X9" s="25"/>
      <c r="Y9" s="24"/>
      <c r="Z9" s="25"/>
      <c r="AA9" s="25"/>
      <c r="AB9" s="26"/>
      <c r="AC9" s="27">
        <v>0.78402777777777777</v>
      </c>
      <c r="AD9" s="28"/>
      <c r="AE9" s="34"/>
      <c r="AF9" s="29"/>
      <c r="AG9" s="29"/>
      <c r="AH9" s="29"/>
      <c r="AI9" s="28"/>
      <c r="AJ9" s="33"/>
      <c r="AK9" s="28"/>
      <c r="AL9" s="28"/>
      <c r="AM9" s="28"/>
      <c r="AN9" s="28"/>
      <c r="AO9" s="28"/>
      <c r="AP9" s="28"/>
      <c r="AQ9" s="30"/>
    </row>
    <row r="10" spans="1:43" ht="12.9" customHeight="1" x14ac:dyDescent="0.3">
      <c r="A10" s="829"/>
      <c r="B10" s="36">
        <v>9</v>
      </c>
      <c r="C10" s="17" t="s">
        <v>44</v>
      </c>
      <c r="D10" s="214" t="s">
        <v>57</v>
      </c>
      <c r="E10" s="18">
        <v>1987</v>
      </c>
      <c r="F10" s="19">
        <f t="shared" si="0"/>
        <v>29</v>
      </c>
      <c r="G10" s="20" t="s">
        <v>58</v>
      </c>
      <c r="H10" s="21"/>
      <c r="I10" s="198"/>
      <c r="J10" s="22">
        <f>MIN(AC10:AC10:AQ10)</f>
        <v>0.78541666666666676</v>
      </c>
      <c r="K10" s="37">
        <f t="shared" si="1"/>
        <v>5</v>
      </c>
      <c r="L10" s="2">
        <f t="shared" si="2"/>
        <v>1</v>
      </c>
      <c r="M10" s="3">
        <f t="shared" si="3"/>
        <v>5</v>
      </c>
      <c r="N10" s="272">
        <v>5</v>
      </c>
      <c r="O10" s="25"/>
      <c r="P10" s="25"/>
      <c r="Q10" s="25"/>
      <c r="R10" s="25"/>
      <c r="S10" s="25"/>
      <c r="T10" s="25"/>
      <c r="U10" s="24"/>
      <c r="V10" s="25"/>
      <c r="W10" s="24"/>
      <c r="X10" s="25"/>
      <c r="Y10" s="24"/>
      <c r="Z10" s="25"/>
      <c r="AA10" s="25"/>
      <c r="AB10" s="26"/>
      <c r="AC10" s="27">
        <v>0.78541666666666676</v>
      </c>
      <c r="AD10" s="29"/>
      <c r="AE10" s="28"/>
      <c r="AF10" s="29"/>
      <c r="AG10" s="29"/>
      <c r="AH10" s="29"/>
      <c r="AI10" s="28"/>
      <c r="AJ10" s="33"/>
      <c r="AK10" s="28"/>
      <c r="AL10" s="28"/>
      <c r="AM10" s="28"/>
      <c r="AN10" s="28"/>
      <c r="AO10" s="28"/>
      <c r="AP10" s="28"/>
      <c r="AQ10" s="30"/>
    </row>
    <row r="11" spans="1:43" ht="12.9" customHeight="1" x14ac:dyDescent="0.3">
      <c r="A11" s="829"/>
      <c r="B11" s="36">
        <v>10</v>
      </c>
      <c r="C11" s="17" t="s">
        <v>44</v>
      </c>
      <c r="D11" s="215" t="s">
        <v>285</v>
      </c>
      <c r="E11" s="31">
        <v>2000</v>
      </c>
      <c r="F11" s="19">
        <f t="shared" si="0"/>
        <v>16</v>
      </c>
      <c r="G11" s="32" t="s">
        <v>58</v>
      </c>
      <c r="H11" s="21" t="s">
        <v>47</v>
      </c>
      <c r="I11" s="198"/>
      <c r="J11" s="22">
        <f>MIN(AC11:AC11:AQ11)</f>
        <v>0.82847222222222217</v>
      </c>
      <c r="K11" s="37">
        <f t="shared" si="1"/>
        <v>4</v>
      </c>
      <c r="L11" s="2">
        <f t="shared" si="2"/>
        <v>1</v>
      </c>
      <c r="M11" s="3">
        <f t="shared" si="3"/>
        <v>4</v>
      </c>
      <c r="N11" s="272">
        <v>4</v>
      </c>
      <c r="O11" s="25"/>
      <c r="P11" s="25"/>
      <c r="Q11" s="25"/>
      <c r="R11" s="25"/>
      <c r="S11" s="25"/>
      <c r="T11" s="25"/>
      <c r="U11" s="25"/>
      <c r="V11" s="25"/>
      <c r="W11" s="24"/>
      <c r="X11" s="25"/>
      <c r="Y11" s="25"/>
      <c r="Z11" s="25"/>
      <c r="AA11" s="25"/>
      <c r="AB11" s="26"/>
      <c r="AC11" s="232">
        <v>0.82847222222222217</v>
      </c>
      <c r="AD11" s="28"/>
      <c r="AE11" s="28"/>
      <c r="AF11" s="29"/>
      <c r="AG11" s="29"/>
      <c r="AH11" s="29"/>
      <c r="AI11" s="28"/>
      <c r="AJ11" s="33"/>
      <c r="AK11" s="28"/>
      <c r="AL11" s="28"/>
      <c r="AM11" s="28"/>
      <c r="AN11" s="28"/>
      <c r="AO11" s="28"/>
      <c r="AP11" s="28"/>
      <c r="AQ11" s="30"/>
    </row>
    <row r="12" spans="1:43" ht="12.9" customHeight="1" x14ac:dyDescent="0.3">
      <c r="A12" s="829"/>
      <c r="B12" s="36">
        <v>11</v>
      </c>
      <c r="C12" s="17"/>
      <c r="D12" s="215"/>
      <c r="E12" s="31"/>
      <c r="F12" s="19"/>
      <c r="G12" s="63"/>
      <c r="H12" s="21"/>
      <c r="I12" s="198"/>
      <c r="J12" s="22">
        <f>MIN(AC12:AC12:AQ12)</f>
        <v>0</v>
      </c>
      <c r="K12" s="339">
        <f t="shared" ref="K12:K16" si="4">IF(COUNTIF(N12:AB12,"&gt;=0")&lt;11,SUM(N12:AB12),SUM(LARGE(N12:AB12,1),LARGE(N12:AB12,2),LARGE(N12:AB12,3),LARGE(N12:AB12,4),LARGE(N12:AB12,5),LARGE(N12:AB12,6),LARGE(N12:AB12,7),LARGE(N12:AB12,8),LARGE(N12:AB12,9),LARGE(N12:AB12,10)))</f>
        <v>0</v>
      </c>
      <c r="L12" s="2">
        <f t="shared" ref="L12:L16" si="5">SUM(COUNTIF(N12:AB12,"&gt;-1"))</f>
        <v>0</v>
      </c>
      <c r="M12" s="3">
        <f t="shared" ref="M12:M16" si="6">SUM(N12:AB12)</f>
        <v>0</v>
      </c>
      <c r="N12" s="24"/>
      <c r="O12" s="25"/>
      <c r="P12" s="25"/>
      <c r="Q12" s="25"/>
      <c r="R12" s="25"/>
      <c r="S12" s="25"/>
      <c r="T12" s="25"/>
      <c r="U12" s="25"/>
      <c r="V12" s="25"/>
      <c r="W12" s="24"/>
      <c r="X12" s="25"/>
      <c r="Y12" s="25"/>
      <c r="Z12" s="25"/>
      <c r="AA12" s="25"/>
      <c r="AB12" s="26"/>
      <c r="AC12" s="231"/>
      <c r="AD12" s="28"/>
      <c r="AE12" s="34"/>
      <c r="AF12" s="29"/>
      <c r="AG12" s="29"/>
      <c r="AH12" s="29"/>
      <c r="AI12" s="28"/>
      <c r="AJ12" s="33"/>
      <c r="AK12" s="28"/>
      <c r="AL12" s="28"/>
      <c r="AM12" s="28"/>
      <c r="AN12" s="28"/>
      <c r="AO12" s="28"/>
      <c r="AP12" s="28"/>
      <c r="AQ12" s="30"/>
    </row>
    <row r="13" spans="1:43" ht="12.9" customHeight="1" x14ac:dyDescent="0.3">
      <c r="A13" s="829"/>
      <c r="B13" s="36">
        <v>12</v>
      </c>
      <c r="C13" s="17"/>
      <c r="D13" s="215"/>
      <c r="E13" s="31"/>
      <c r="F13" s="19"/>
      <c r="G13" s="32"/>
      <c r="H13" s="21"/>
      <c r="I13" s="198"/>
      <c r="J13" s="22">
        <f>MIN(AC13:AC13:AQ13)</f>
        <v>0</v>
      </c>
      <c r="K13" s="339">
        <f t="shared" si="4"/>
        <v>0</v>
      </c>
      <c r="L13" s="2">
        <f t="shared" si="5"/>
        <v>0</v>
      </c>
      <c r="M13" s="3">
        <f t="shared" si="6"/>
        <v>0</v>
      </c>
      <c r="N13" s="24"/>
      <c r="O13" s="25"/>
      <c r="P13" s="25"/>
      <c r="Q13" s="25"/>
      <c r="R13" s="25"/>
      <c r="S13" s="25"/>
      <c r="T13" s="25"/>
      <c r="U13" s="25"/>
      <c r="V13" s="25"/>
      <c r="W13" s="24"/>
      <c r="X13" s="25"/>
      <c r="Y13" s="25"/>
      <c r="Z13" s="25"/>
      <c r="AA13" s="25"/>
      <c r="AB13" s="26"/>
      <c r="AC13" s="231"/>
      <c r="AD13" s="28"/>
      <c r="AE13" s="34"/>
      <c r="AF13" s="29"/>
      <c r="AG13" s="29"/>
      <c r="AH13" s="29"/>
      <c r="AI13" s="28"/>
      <c r="AJ13" s="33"/>
      <c r="AK13" s="28"/>
      <c r="AL13" s="28"/>
      <c r="AM13" s="28"/>
      <c r="AN13" s="28"/>
      <c r="AO13" s="28"/>
      <c r="AP13" s="28"/>
      <c r="AQ13" s="30"/>
    </row>
    <row r="14" spans="1:43" ht="12.9" customHeight="1" x14ac:dyDescent="0.3">
      <c r="A14" s="829"/>
      <c r="B14" s="36">
        <v>13</v>
      </c>
      <c r="C14" s="17"/>
      <c r="D14" s="215"/>
      <c r="E14" s="31"/>
      <c r="F14" s="19"/>
      <c r="G14" s="32"/>
      <c r="H14" s="21"/>
      <c r="I14" s="198"/>
      <c r="J14" s="22">
        <f>MIN(AC14:AC14:AQ14)</f>
        <v>0</v>
      </c>
      <c r="K14" s="339">
        <f t="shared" si="4"/>
        <v>0</v>
      </c>
      <c r="L14" s="2">
        <f t="shared" si="5"/>
        <v>0</v>
      </c>
      <c r="M14" s="3">
        <f t="shared" si="6"/>
        <v>0</v>
      </c>
      <c r="N14" s="24"/>
      <c r="O14" s="25"/>
      <c r="P14" s="25"/>
      <c r="Q14" s="25"/>
      <c r="R14" s="25"/>
      <c r="S14" s="25"/>
      <c r="T14" s="25"/>
      <c r="U14" s="25"/>
      <c r="V14" s="25"/>
      <c r="W14" s="24"/>
      <c r="X14" s="25"/>
      <c r="Y14" s="25"/>
      <c r="Z14" s="25"/>
      <c r="AA14" s="25"/>
      <c r="AB14" s="26"/>
      <c r="AC14" s="27"/>
      <c r="AD14" s="28"/>
      <c r="AE14" s="28"/>
      <c r="AF14" s="29"/>
      <c r="AG14" s="29"/>
      <c r="AH14" s="29"/>
      <c r="AI14" s="34"/>
      <c r="AJ14" s="33"/>
      <c r="AK14" s="28"/>
      <c r="AL14" s="28"/>
      <c r="AM14" s="28"/>
      <c r="AN14" s="28"/>
      <c r="AO14" s="28"/>
      <c r="AP14" s="28"/>
      <c r="AQ14" s="30"/>
    </row>
    <row r="15" spans="1:43" ht="12.9" customHeight="1" x14ac:dyDescent="0.3">
      <c r="A15" s="829"/>
      <c r="B15" s="36">
        <v>14</v>
      </c>
      <c r="C15" s="17"/>
      <c r="D15" s="215"/>
      <c r="E15" s="31"/>
      <c r="F15" s="19"/>
      <c r="G15" s="32"/>
      <c r="H15" s="21"/>
      <c r="I15" s="198"/>
      <c r="J15" s="22">
        <f>MIN(AC15:AC15:AQ15)</f>
        <v>0</v>
      </c>
      <c r="K15" s="339">
        <f t="shared" si="4"/>
        <v>0</v>
      </c>
      <c r="L15" s="2">
        <f t="shared" si="5"/>
        <v>0</v>
      </c>
      <c r="M15" s="3">
        <f t="shared" si="6"/>
        <v>0</v>
      </c>
      <c r="N15" s="24"/>
      <c r="O15" s="25"/>
      <c r="P15" s="25"/>
      <c r="Q15" s="25"/>
      <c r="R15" s="25"/>
      <c r="S15" s="24"/>
      <c r="T15" s="25"/>
      <c r="U15" s="25"/>
      <c r="V15" s="25"/>
      <c r="W15" s="24"/>
      <c r="X15" s="25"/>
      <c r="Y15" s="25"/>
      <c r="Z15" s="25"/>
      <c r="AA15" s="25"/>
      <c r="AB15" s="26"/>
      <c r="AC15" s="231"/>
      <c r="AD15" s="28"/>
      <c r="AE15" s="34"/>
      <c r="AF15" s="29"/>
      <c r="AG15" s="29"/>
      <c r="AH15" s="29"/>
      <c r="AI15" s="28"/>
      <c r="AJ15" s="33"/>
      <c r="AK15" s="28"/>
      <c r="AL15" s="28"/>
      <c r="AM15" s="28"/>
      <c r="AN15" s="28"/>
      <c r="AO15" s="28"/>
      <c r="AP15" s="28"/>
      <c r="AQ15" s="30"/>
    </row>
    <row r="16" spans="1:43" ht="12.9" customHeight="1" x14ac:dyDescent="0.3">
      <c r="A16" s="829"/>
      <c r="B16" s="36">
        <v>15</v>
      </c>
      <c r="C16" s="17"/>
      <c r="D16" s="215"/>
      <c r="E16" s="31"/>
      <c r="F16" s="19"/>
      <c r="G16" s="32"/>
      <c r="H16" s="21"/>
      <c r="I16" s="198"/>
      <c r="J16" s="22">
        <f>MIN(AC16:AC16:AQ16)</f>
        <v>0</v>
      </c>
      <c r="K16" s="339">
        <f t="shared" si="4"/>
        <v>0</v>
      </c>
      <c r="L16" s="2">
        <f t="shared" si="5"/>
        <v>0</v>
      </c>
      <c r="M16" s="3">
        <f t="shared" si="6"/>
        <v>0</v>
      </c>
      <c r="N16" s="24"/>
      <c r="O16" s="25"/>
      <c r="P16" s="25"/>
      <c r="Q16" s="25"/>
      <c r="R16" s="25"/>
      <c r="S16" s="24"/>
      <c r="T16" s="25"/>
      <c r="U16" s="25"/>
      <c r="V16" s="25"/>
      <c r="W16" s="24"/>
      <c r="X16" s="25"/>
      <c r="Y16" s="25"/>
      <c r="Z16" s="25"/>
      <c r="AA16" s="25"/>
      <c r="AB16" s="26"/>
      <c r="AC16" s="231"/>
      <c r="AD16" s="28"/>
      <c r="AE16" s="34"/>
      <c r="AF16" s="29"/>
      <c r="AG16" s="29"/>
      <c r="AH16" s="29"/>
      <c r="AI16" s="28"/>
      <c r="AJ16" s="33"/>
      <c r="AK16" s="28"/>
      <c r="AL16" s="28"/>
      <c r="AM16" s="28"/>
      <c r="AN16" s="28"/>
      <c r="AO16" s="28"/>
      <c r="AP16" s="28"/>
      <c r="AQ16" s="30"/>
    </row>
    <row r="17" spans="1:43" ht="12.9" customHeight="1" x14ac:dyDescent="0.35">
      <c r="A17" s="382"/>
      <c r="B17" s="383">
        <v>10</v>
      </c>
      <c r="C17" s="384"/>
      <c r="D17" s="385"/>
      <c r="E17" s="383"/>
      <c r="F17" s="383"/>
      <c r="G17" s="386"/>
      <c r="H17" s="387"/>
      <c r="I17" s="388"/>
      <c r="J17" s="389"/>
      <c r="K17" s="390"/>
      <c r="L17" s="391"/>
      <c r="M17" s="392">
        <f t="shared" ref="M17" si="7">SUM(N17:AB17)</f>
        <v>12</v>
      </c>
      <c r="N17" s="393">
        <f t="shared" ref="N17:AB17" si="8">COUNTIF(N2:N16,"&gt;-1")</f>
        <v>8</v>
      </c>
      <c r="O17" s="394">
        <f t="shared" si="8"/>
        <v>4</v>
      </c>
      <c r="P17" s="394">
        <f t="shared" si="8"/>
        <v>0</v>
      </c>
      <c r="Q17" s="394">
        <f t="shared" si="8"/>
        <v>0</v>
      </c>
      <c r="R17" s="394">
        <f t="shared" si="8"/>
        <v>0</v>
      </c>
      <c r="S17" s="394">
        <f t="shared" si="8"/>
        <v>0</v>
      </c>
      <c r="T17" s="394">
        <f t="shared" si="8"/>
        <v>0</v>
      </c>
      <c r="U17" s="394">
        <f t="shared" si="8"/>
        <v>0</v>
      </c>
      <c r="V17" s="394">
        <f t="shared" si="8"/>
        <v>0</v>
      </c>
      <c r="W17" s="394">
        <f t="shared" si="8"/>
        <v>0</v>
      </c>
      <c r="X17" s="394">
        <f t="shared" si="8"/>
        <v>0</v>
      </c>
      <c r="Y17" s="394">
        <f t="shared" si="8"/>
        <v>0</v>
      </c>
      <c r="Z17" s="394">
        <f t="shared" si="8"/>
        <v>0</v>
      </c>
      <c r="AA17" s="394">
        <f t="shared" si="8"/>
        <v>0</v>
      </c>
      <c r="AB17" s="395">
        <f t="shared" si="8"/>
        <v>0</v>
      </c>
      <c r="AC17" s="396"/>
      <c r="AD17" s="397"/>
      <c r="AE17" s="398"/>
      <c r="AF17" s="397"/>
      <c r="AG17" s="397"/>
      <c r="AH17" s="397"/>
      <c r="AI17" s="397"/>
      <c r="AJ17" s="397"/>
      <c r="AK17" s="397"/>
      <c r="AL17" s="397"/>
      <c r="AM17" s="397"/>
      <c r="AN17" s="143"/>
      <c r="AO17" s="143"/>
      <c r="AP17" s="397"/>
      <c r="AQ17" s="399"/>
    </row>
    <row r="18" spans="1:43" ht="12.9" customHeight="1" x14ac:dyDescent="0.35">
      <c r="A18" s="402" t="s">
        <v>0</v>
      </c>
      <c r="B18" s="403" t="s">
        <v>1</v>
      </c>
      <c r="C18" s="404" t="s">
        <v>2</v>
      </c>
      <c r="D18" s="405" t="s">
        <v>3</v>
      </c>
      <c r="E18" s="406" t="s">
        <v>4</v>
      </c>
      <c r="F18" s="406" t="s">
        <v>5</v>
      </c>
      <c r="G18" s="407" t="s">
        <v>6</v>
      </c>
      <c r="H18" s="408" t="s">
        <v>7</v>
      </c>
      <c r="I18" s="409" t="s">
        <v>8</v>
      </c>
      <c r="J18" s="410" t="s">
        <v>9</v>
      </c>
      <c r="K18" s="411" t="s">
        <v>10</v>
      </c>
      <c r="L18" s="412" t="s">
        <v>11</v>
      </c>
      <c r="M18" s="413" t="s">
        <v>12</v>
      </c>
      <c r="N18" s="414" t="s">
        <v>13</v>
      </c>
      <c r="O18" s="406" t="s">
        <v>14</v>
      </c>
      <c r="P18" s="406" t="s">
        <v>15</v>
      </c>
      <c r="Q18" s="406" t="s">
        <v>16</v>
      </c>
      <c r="R18" s="406" t="s">
        <v>17</v>
      </c>
      <c r="S18" s="406" t="s">
        <v>18</v>
      </c>
      <c r="T18" s="406" t="s">
        <v>19</v>
      </c>
      <c r="U18" s="406" t="s">
        <v>20</v>
      </c>
      <c r="V18" s="406" t="s">
        <v>21</v>
      </c>
      <c r="W18" s="406" t="s">
        <v>22</v>
      </c>
      <c r="X18" s="406" t="s">
        <v>23</v>
      </c>
      <c r="Y18" s="406" t="s">
        <v>24</v>
      </c>
      <c r="Z18" s="406" t="s">
        <v>25</v>
      </c>
      <c r="AA18" s="406" t="s">
        <v>26</v>
      </c>
      <c r="AB18" s="415" t="s">
        <v>27</v>
      </c>
      <c r="AC18" s="416" t="s">
        <v>28</v>
      </c>
      <c r="AD18" s="417" t="s">
        <v>29</v>
      </c>
      <c r="AE18" s="417" t="s">
        <v>30</v>
      </c>
      <c r="AF18" s="417" t="s">
        <v>31</v>
      </c>
      <c r="AG18" s="417" t="s">
        <v>32</v>
      </c>
      <c r="AH18" s="417" t="s">
        <v>33</v>
      </c>
      <c r="AI18" s="417" t="s">
        <v>34</v>
      </c>
      <c r="AJ18" s="417" t="s">
        <v>35</v>
      </c>
      <c r="AK18" s="417" t="s">
        <v>36</v>
      </c>
      <c r="AL18" s="417" t="s">
        <v>37</v>
      </c>
      <c r="AM18" s="417" t="s">
        <v>38</v>
      </c>
      <c r="AN18" s="417" t="s">
        <v>39</v>
      </c>
      <c r="AO18" s="417" t="s">
        <v>40</v>
      </c>
      <c r="AP18" s="417" t="s">
        <v>41</v>
      </c>
      <c r="AQ18" s="418" t="s">
        <v>42</v>
      </c>
    </row>
    <row r="19" spans="1:43" ht="12.9" customHeight="1" x14ac:dyDescent="0.3">
      <c r="A19" s="828" t="s">
        <v>65</v>
      </c>
      <c r="B19" s="84">
        <v>1</v>
      </c>
      <c r="C19" s="49" t="s">
        <v>66</v>
      </c>
      <c r="D19" s="217" t="s">
        <v>67</v>
      </c>
      <c r="E19" s="50">
        <v>1980</v>
      </c>
      <c r="F19" s="80">
        <f t="shared" ref="F19:F34" si="9">SUM(2016-E19)</f>
        <v>36</v>
      </c>
      <c r="G19" s="51" t="s">
        <v>68</v>
      </c>
      <c r="H19" s="400"/>
      <c r="I19" s="199"/>
      <c r="J19" s="401">
        <f>MIN(AC19:AC19:AQ19)</f>
        <v>0.68263888888888891</v>
      </c>
      <c r="K19" s="133">
        <f t="shared" ref="K19:K34" si="10">IF(COUNTIF(N19:AB19,"&gt;=0")&lt;11,SUM(N19:AB19),SUM(LARGE(N19:AB19,1),LARGE(N19:AB19,2),LARGE(N19:AB19,3),LARGE(N19:AB19,4),LARGE(N19:AB19,5),LARGE(N19:AB19,6),LARGE(N19:AB19,7),LARGE(N19:AB19,8),LARGE(N19:AB19,9),LARGE(N19:AB19,10)))</f>
        <v>20</v>
      </c>
      <c r="L19" s="347">
        <f t="shared" ref="L19:L27" si="11">SUM(COUNTIF(N19:AB19,"&gt;-1"))</f>
        <v>2</v>
      </c>
      <c r="M19" s="346">
        <f t="shared" ref="M19:M27" si="12">SUM(N19:AB19)</f>
        <v>20</v>
      </c>
      <c r="N19" s="127">
        <v>10</v>
      </c>
      <c r="O19" s="127">
        <v>10</v>
      </c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96"/>
      <c r="AC19" s="52">
        <v>0.68263888888888891</v>
      </c>
      <c r="AD19" s="53">
        <v>0.70347222222222217</v>
      </c>
      <c r="AE19" s="54"/>
      <c r="AF19" s="54"/>
      <c r="AG19" s="53"/>
      <c r="AH19" s="53"/>
      <c r="AI19" s="54"/>
      <c r="AJ19" s="53"/>
      <c r="AK19" s="53"/>
      <c r="AL19" s="54"/>
      <c r="AM19" s="54"/>
      <c r="AN19" s="53"/>
      <c r="AO19" s="53"/>
      <c r="AP19" s="53"/>
      <c r="AQ19" s="55"/>
    </row>
    <row r="20" spans="1:43" ht="12.9" customHeight="1" x14ac:dyDescent="0.3">
      <c r="A20" s="829"/>
      <c r="B20" s="36">
        <v>2</v>
      </c>
      <c r="C20" s="17" t="s">
        <v>66</v>
      </c>
      <c r="D20" s="214" t="s">
        <v>69</v>
      </c>
      <c r="E20" s="18">
        <v>1980</v>
      </c>
      <c r="F20" s="19">
        <f t="shared" si="9"/>
        <v>36</v>
      </c>
      <c r="G20" s="375" t="s">
        <v>63</v>
      </c>
      <c r="H20" s="21"/>
      <c r="I20" s="200"/>
      <c r="J20" s="22">
        <f>MIN(AC20:AC20:AQ20)</f>
        <v>0.7284722222222223</v>
      </c>
      <c r="K20" s="37">
        <f t="shared" si="10"/>
        <v>18</v>
      </c>
      <c r="L20" s="2">
        <f t="shared" si="11"/>
        <v>2</v>
      </c>
      <c r="M20" s="3">
        <f t="shared" si="12"/>
        <v>18</v>
      </c>
      <c r="N20" s="272">
        <v>9</v>
      </c>
      <c r="O20" s="272">
        <v>9</v>
      </c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56"/>
      <c r="AC20" s="27">
        <v>0.74236111111111114</v>
      </c>
      <c r="AD20" s="29">
        <v>0.7284722222222223</v>
      </c>
      <c r="AE20" s="28"/>
      <c r="AF20" s="28"/>
      <c r="AG20" s="28"/>
      <c r="AH20" s="28"/>
      <c r="AI20" s="29"/>
      <c r="AJ20" s="28"/>
      <c r="AK20" s="29"/>
      <c r="AL20" s="29"/>
      <c r="AM20" s="29"/>
      <c r="AN20" s="28"/>
      <c r="AO20" s="28"/>
      <c r="AP20" s="28"/>
      <c r="AQ20" s="30"/>
    </row>
    <row r="21" spans="1:43" ht="12.9" customHeight="1" x14ac:dyDescent="0.3">
      <c r="A21" s="829"/>
      <c r="B21" s="36">
        <v>3</v>
      </c>
      <c r="C21" s="17" t="s">
        <v>66</v>
      </c>
      <c r="D21" s="214" t="s">
        <v>70</v>
      </c>
      <c r="E21" s="18">
        <v>1981</v>
      </c>
      <c r="F21" s="19">
        <f t="shared" si="9"/>
        <v>35</v>
      </c>
      <c r="G21" s="368" t="s">
        <v>53</v>
      </c>
      <c r="H21" s="21"/>
      <c r="I21" s="200"/>
      <c r="J21" s="22">
        <f>MIN(AC21:AC21:AQ21)</f>
        <v>0.80972222222222223</v>
      </c>
      <c r="K21" s="37">
        <f t="shared" si="10"/>
        <v>13</v>
      </c>
      <c r="L21" s="2">
        <f t="shared" si="11"/>
        <v>2</v>
      </c>
      <c r="M21" s="3">
        <f t="shared" si="12"/>
        <v>13</v>
      </c>
      <c r="N21" s="272">
        <v>6</v>
      </c>
      <c r="O21" s="272">
        <v>7</v>
      </c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56"/>
      <c r="AC21" s="27">
        <v>0.81319444444444444</v>
      </c>
      <c r="AD21" s="28">
        <v>0.80972222222222223</v>
      </c>
      <c r="AE21" s="28"/>
      <c r="AF21" s="28"/>
      <c r="AG21" s="29"/>
      <c r="AH21" s="28"/>
      <c r="AI21" s="28"/>
      <c r="AJ21" s="28"/>
      <c r="AK21" s="28"/>
      <c r="AL21" s="28"/>
      <c r="AM21" s="28"/>
      <c r="AN21" s="29"/>
      <c r="AO21" s="29"/>
      <c r="AP21" s="29"/>
      <c r="AQ21" s="30"/>
    </row>
    <row r="22" spans="1:43" ht="12.9" customHeight="1" x14ac:dyDescent="0.3">
      <c r="A22" s="829"/>
      <c r="B22" s="36">
        <v>4</v>
      </c>
      <c r="C22" s="17" t="s">
        <v>66</v>
      </c>
      <c r="D22" s="214" t="s">
        <v>79</v>
      </c>
      <c r="E22" s="18">
        <v>1980</v>
      </c>
      <c r="F22" s="19">
        <f t="shared" si="9"/>
        <v>36</v>
      </c>
      <c r="G22" s="369" t="s">
        <v>53</v>
      </c>
      <c r="H22" s="21"/>
      <c r="I22" s="200"/>
      <c r="J22" s="22">
        <f>MIN(AC22:AC22:AQ22)</f>
        <v>0.80069444444444438</v>
      </c>
      <c r="K22" s="37">
        <f t="shared" si="10"/>
        <v>12</v>
      </c>
      <c r="L22" s="2">
        <f t="shared" si="11"/>
        <v>2</v>
      </c>
      <c r="M22" s="3">
        <f t="shared" si="12"/>
        <v>12</v>
      </c>
      <c r="N22" s="272">
        <v>4</v>
      </c>
      <c r="O22" s="272">
        <v>8</v>
      </c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56"/>
      <c r="AC22" s="27">
        <v>0.82916666666666661</v>
      </c>
      <c r="AD22" s="28">
        <v>0.80069444444444438</v>
      </c>
      <c r="AE22" s="29"/>
      <c r="AF22" s="28"/>
      <c r="AG22" s="28"/>
      <c r="AH22" s="28"/>
      <c r="AI22" s="28"/>
      <c r="AJ22" s="29"/>
      <c r="AK22" s="29"/>
      <c r="AL22" s="28"/>
      <c r="AM22" s="28"/>
      <c r="AN22" s="29"/>
      <c r="AO22" s="28"/>
      <c r="AP22" s="29"/>
      <c r="AQ22" s="58"/>
    </row>
    <row r="23" spans="1:43" ht="12.9" customHeight="1" x14ac:dyDescent="0.3">
      <c r="A23" s="829"/>
      <c r="B23" s="36">
        <v>5</v>
      </c>
      <c r="C23" s="17" t="s">
        <v>66</v>
      </c>
      <c r="D23" s="215" t="s">
        <v>48</v>
      </c>
      <c r="E23" s="31">
        <v>1986</v>
      </c>
      <c r="F23" s="19">
        <f t="shared" si="9"/>
        <v>30</v>
      </c>
      <c r="G23" s="32" t="s">
        <v>49</v>
      </c>
      <c r="H23" s="21"/>
      <c r="I23" s="200"/>
      <c r="J23" s="22">
        <f>MIN(AC23:AC23:AQ23)</f>
        <v>0.81527777777777777</v>
      </c>
      <c r="K23" s="37">
        <f t="shared" si="10"/>
        <v>9</v>
      </c>
      <c r="L23" s="2">
        <f t="shared" si="11"/>
        <v>2</v>
      </c>
      <c r="M23" s="3">
        <f t="shared" si="12"/>
        <v>9</v>
      </c>
      <c r="N23" s="272">
        <v>3</v>
      </c>
      <c r="O23" s="272">
        <v>6</v>
      </c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56"/>
      <c r="AC23" s="61">
        <v>0.8340277777777777</v>
      </c>
      <c r="AD23" s="28">
        <v>0.81527777777777777</v>
      </c>
      <c r="AE23" s="28"/>
      <c r="AF23" s="29"/>
      <c r="AG23" s="29"/>
      <c r="AH23" s="29"/>
      <c r="AI23" s="28"/>
      <c r="AJ23" s="28"/>
      <c r="AK23" s="29"/>
      <c r="AL23" s="29"/>
      <c r="AM23" s="29"/>
      <c r="AN23" s="28"/>
      <c r="AO23" s="28"/>
      <c r="AP23" s="29"/>
      <c r="AQ23" s="30"/>
    </row>
    <row r="24" spans="1:43" ht="12.9" customHeight="1" x14ac:dyDescent="0.3">
      <c r="A24" s="829"/>
      <c r="B24" s="36">
        <v>6</v>
      </c>
      <c r="C24" s="17" t="s">
        <v>66</v>
      </c>
      <c r="D24" s="214" t="s">
        <v>83</v>
      </c>
      <c r="E24" s="18">
        <v>1983</v>
      </c>
      <c r="F24" s="19">
        <f t="shared" si="9"/>
        <v>33</v>
      </c>
      <c r="G24" s="82" t="s">
        <v>55</v>
      </c>
      <c r="H24" s="21"/>
      <c r="I24" s="200"/>
      <c r="J24" s="22">
        <f>MIN(AC24:AC24:AQ24)</f>
        <v>0.76597222222222217</v>
      </c>
      <c r="K24" s="37">
        <f t="shared" si="10"/>
        <v>8</v>
      </c>
      <c r="L24" s="2">
        <f t="shared" si="11"/>
        <v>1</v>
      </c>
      <c r="M24" s="3">
        <f t="shared" si="12"/>
        <v>8</v>
      </c>
      <c r="N24" s="272">
        <v>8</v>
      </c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56"/>
      <c r="AC24" s="61">
        <v>0.76597222222222217</v>
      </c>
      <c r="AD24" s="57"/>
      <c r="AE24" s="28"/>
      <c r="AF24" s="29"/>
      <c r="AG24" s="29"/>
      <c r="AH24" s="29"/>
      <c r="AI24" s="29"/>
      <c r="AJ24" s="28"/>
      <c r="AK24" s="28"/>
      <c r="AL24" s="28"/>
      <c r="AM24" s="28"/>
      <c r="AN24" s="29"/>
      <c r="AO24" s="28"/>
      <c r="AP24" s="29"/>
      <c r="AQ24" s="58"/>
    </row>
    <row r="25" spans="1:43" ht="12.9" customHeight="1" x14ac:dyDescent="0.3">
      <c r="A25" s="829"/>
      <c r="B25" s="36">
        <v>7</v>
      </c>
      <c r="C25" s="17" t="s">
        <v>66</v>
      </c>
      <c r="D25" s="215" t="s">
        <v>77</v>
      </c>
      <c r="E25" s="31">
        <v>1982</v>
      </c>
      <c r="F25" s="19">
        <f t="shared" si="9"/>
        <v>34</v>
      </c>
      <c r="G25" s="63" t="s">
        <v>55</v>
      </c>
      <c r="H25" s="21"/>
      <c r="I25" s="200"/>
      <c r="J25" s="22">
        <f>MIN(AC25:AC25:AQ25)</f>
        <v>0.7993055555555556</v>
      </c>
      <c r="K25" s="37">
        <f t="shared" si="10"/>
        <v>7</v>
      </c>
      <c r="L25" s="2">
        <f t="shared" si="11"/>
        <v>1</v>
      </c>
      <c r="M25" s="3">
        <f t="shared" si="12"/>
        <v>7</v>
      </c>
      <c r="N25" s="272">
        <v>7</v>
      </c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6"/>
      <c r="AC25" s="61">
        <v>0.7993055555555556</v>
      </c>
      <c r="AD25" s="28"/>
      <c r="AE25" s="28"/>
      <c r="AF25" s="28"/>
      <c r="AG25" s="34"/>
      <c r="AH25" s="34"/>
      <c r="AI25" s="34"/>
      <c r="AJ25" s="34"/>
      <c r="AK25" s="34"/>
      <c r="AL25" s="29"/>
      <c r="AM25" s="34"/>
      <c r="AN25" s="34"/>
      <c r="AO25" s="29"/>
      <c r="AP25" s="235"/>
      <c r="AQ25" s="35"/>
    </row>
    <row r="26" spans="1:43" ht="12.9" customHeight="1" x14ac:dyDescent="0.3">
      <c r="A26" s="829"/>
      <c r="B26" s="36">
        <v>8</v>
      </c>
      <c r="C26" s="17" t="s">
        <v>66</v>
      </c>
      <c r="D26" s="215" t="s">
        <v>87</v>
      </c>
      <c r="E26" s="31">
        <v>1977</v>
      </c>
      <c r="F26" s="19">
        <f t="shared" si="9"/>
        <v>39</v>
      </c>
      <c r="G26" s="82" t="s">
        <v>88</v>
      </c>
      <c r="H26" s="21"/>
      <c r="I26" s="200"/>
      <c r="J26" s="22">
        <f>MIN(AC26:AC26:AQ26)</f>
        <v>0.8354166666666667</v>
      </c>
      <c r="K26" s="37">
        <f t="shared" si="10"/>
        <v>6</v>
      </c>
      <c r="L26" s="2">
        <f t="shared" si="11"/>
        <v>2</v>
      </c>
      <c r="M26" s="3">
        <f t="shared" si="12"/>
        <v>6</v>
      </c>
      <c r="N26" s="272">
        <v>2</v>
      </c>
      <c r="O26" s="272">
        <v>4</v>
      </c>
      <c r="P26" s="24"/>
      <c r="Q26" s="24"/>
      <c r="R26" s="24"/>
      <c r="S26" s="25"/>
      <c r="T26" s="24"/>
      <c r="U26" s="24"/>
      <c r="V26" s="24"/>
      <c r="W26" s="24"/>
      <c r="X26" s="24"/>
      <c r="Y26" s="24"/>
      <c r="Z26" s="24"/>
      <c r="AA26" s="25"/>
      <c r="AB26" s="26"/>
      <c r="AC26" s="61">
        <v>0.8354166666666667</v>
      </c>
      <c r="AD26" s="64">
        <v>0.85416666666666663</v>
      </c>
      <c r="AE26" s="28"/>
      <c r="AF26" s="29"/>
      <c r="AG26" s="29"/>
      <c r="AH26" s="28"/>
      <c r="AI26" s="29"/>
      <c r="AJ26" s="28"/>
      <c r="AK26" s="29"/>
      <c r="AL26" s="28"/>
      <c r="AM26" s="28"/>
      <c r="AN26" s="29"/>
      <c r="AO26" s="28"/>
      <c r="AP26" s="29"/>
      <c r="AQ26" s="58"/>
    </row>
    <row r="27" spans="1:43" ht="12.9" customHeight="1" x14ac:dyDescent="0.3">
      <c r="A27" s="829"/>
      <c r="B27" s="36">
        <v>9</v>
      </c>
      <c r="C27" s="17" t="s">
        <v>66</v>
      </c>
      <c r="D27" s="214" t="s">
        <v>73</v>
      </c>
      <c r="E27" s="18">
        <v>1977</v>
      </c>
      <c r="F27" s="19">
        <f t="shared" si="9"/>
        <v>39</v>
      </c>
      <c r="G27" s="83" t="s">
        <v>72</v>
      </c>
      <c r="H27" s="21"/>
      <c r="I27" s="200"/>
      <c r="J27" s="22">
        <f>MIN(AC27:AC27:AQ27)</f>
        <v>0.82708333333333339</v>
      </c>
      <c r="K27" s="37">
        <f t="shared" si="10"/>
        <v>5</v>
      </c>
      <c r="L27" s="2">
        <f t="shared" si="11"/>
        <v>1</v>
      </c>
      <c r="M27" s="3">
        <f t="shared" si="12"/>
        <v>5</v>
      </c>
      <c r="N27" s="24"/>
      <c r="O27" s="272">
        <v>5</v>
      </c>
      <c r="P27" s="24"/>
      <c r="Q27" s="24"/>
      <c r="R27" s="24"/>
      <c r="S27" s="25"/>
      <c r="T27" s="25"/>
      <c r="U27" s="24"/>
      <c r="V27" s="24"/>
      <c r="W27" s="24"/>
      <c r="X27" s="25"/>
      <c r="Y27" s="24"/>
      <c r="Z27" s="24"/>
      <c r="AA27" s="25"/>
      <c r="AB27" s="26"/>
      <c r="AC27" s="107"/>
      <c r="AD27" s="62">
        <v>0.82708333333333339</v>
      </c>
      <c r="AE27" s="28"/>
      <c r="AF27" s="28"/>
      <c r="AG27" s="29"/>
      <c r="AH27" s="29"/>
      <c r="AI27" s="29"/>
      <c r="AJ27" s="29"/>
      <c r="AK27" s="29"/>
      <c r="AL27" s="29"/>
      <c r="AM27" s="29"/>
      <c r="AN27" s="28"/>
      <c r="AO27" s="28"/>
      <c r="AP27" s="29"/>
      <c r="AQ27" s="58"/>
    </row>
    <row r="28" spans="1:43" ht="12.9" customHeight="1" x14ac:dyDescent="0.3">
      <c r="A28" s="829"/>
      <c r="B28" s="36">
        <v>10</v>
      </c>
      <c r="C28" s="17" t="s">
        <v>66</v>
      </c>
      <c r="D28" s="214" t="s">
        <v>71</v>
      </c>
      <c r="E28" s="18">
        <v>1981</v>
      </c>
      <c r="F28" s="19">
        <f t="shared" si="9"/>
        <v>35</v>
      </c>
      <c r="G28" s="83" t="s">
        <v>72</v>
      </c>
      <c r="H28" s="21"/>
      <c r="I28" s="200"/>
      <c r="J28" s="22">
        <f>MIN(AC28:AC28:AQ28)</f>
        <v>0.81597222222222221</v>
      </c>
      <c r="K28" s="37">
        <f t="shared" si="10"/>
        <v>5</v>
      </c>
      <c r="L28" s="2">
        <f t="shared" ref="L28:L32" si="13">SUM(COUNTIF(N28:AB28,"&gt;-1"))</f>
        <v>1</v>
      </c>
      <c r="M28" s="3">
        <f t="shared" ref="M28:M34" si="14">SUM(N28:AB28)</f>
        <v>5</v>
      </c>
      <c r="N28" s="272">
        <v>5</v>
      </c>
      <c r="O28" s="24"/>
      <c r="P28" s="24"/>
      <c r="Q28" s="24"/>
      <c r="R28" s="24"/>
      <c r="S28" s="25"/>
      <c r="T28" s="25"/>
      <c r="U28" s="24"/>
      <c r="V28" s="25"/>
      <c r="W28" s="24"/>
      <c r="X28" s="25"/>
      <c r="Y28" s="25"/>
      <c r="Z28" s="24"/>
      <c r="AA28" s="25"/>
      <c r="AB28" s="26"/>
      <c r="AC28" s="61">
        <v>0.81597222222222221</v>
      </c>
      <c r="AD28" s="64"/>
      <c r="AE28" s="29"/>
      <c r="AF28" s="28"/>
      <c r="AG28" s="29"/>
      <c r="AH28" s="29"/>
      <c r="AI28" s="33"/>
      <c r="AJ28" s="33"/>
      <c r="AK28" s="29"/>
      <c r="AL28" s="29"/>
      <c r="AM28" s="29"/>
      <c r="AN28" s="29"/>
      <c r="AO28" s="29"/>
      <c r="AP28" s="29"/>
      <c r="AQ28" s="58"/>
    </row>
    <row r="29" spans="1:43" ht="12.9" customHeight="1" x14ac:dyDescent="0.3">
      <c r="A29" s="829"/>
      <c r="B29" s="36">
        <v>11</v>
      </c>
      <c r="C29" s="17" t="s">
        <v>66</v>
      </c>
      <c r="D29" s="215" t="s">
        <v>289</v>
      </c>
      <c r="E29" s="31">
        <v>1978</v>
      </c>
      <c r="F29" s="19">
        <f t="shared" si="9"/>
        <v>38</v>
      </c>
      <c r="G29" s="368" t="s">
        <v>53</v>
      </c>
      <c r="H29" s="21" t="s">
        <v>47</v>
      </c>
      <c r="I29" s="200"/>
      <c r="J29" s="22">
        <f>MIN(AC29:AC29:AQ29)</f>
        <v>0.90138888888888891</v>
      </c>
      <c r="K29" s="37">
        <f t="shared" si="10"/>
        <v>4</v>
      </c>
      <c r="L29" s="2">
        <f t="shared" si="13"/>
        <v>2</v>
      </c>
      <c r="M29" s="3">
        <f t="shared" si="14"/>
        <v>4</v>
      </c>
      <c r="N29" s="272">
        <v>1</v>
      </c>
      <c r="O29" s="272">
        <v>3</v>
      </c>
      <c r="P29" s="24"/>
      <c r="Q29" s="24"/>
      <c r="R29" s="24"/>
      <c r="S29" s="25"/>
      <c r="T29" s="25"/>
      <c r="U29" s="25"/>
      <c r="V29" s="25"/>
      <c r="W29" s="25"/>
      <c r="X29" s="25"/>
      <c r="Y29" s="25"/>
      <c r="Z29" s="25"/>
      <c r="AA29" s="25"/>
      <c r="AB29" s="26"/>
      <c r="AC29" s="60" t="s">
        <v>232</v>
      </c>
      <c r="AD29" s="62">
        <v>0.90138888888888891</v>
      </c>
      <c r="AE29" s="28"/>
      <c r="AF29" s="28"/>
      <c r="AG29" s="29"/>
      <c r="AH29" s="29"/>
      <c r="AI29" s="29"/>
      <c r="AJ29" s="29"/>
      <c r="AK29" s="29"/>
      <c r="AL29" s="29"/>
      <c r="AM29" s="29"/>
      <c r="AN29" s="28"/>
      <c r="AO29" s="29"/>
      <c r="AP29" s="29"/>
      <c r="AQ29" s="30"/>
    </row>
    <row r="30" spans="1:43" ht="12.9" customHeight="1" x14ac:dyDescent="0.3">
      <c r="A30" s="829"/>
      <c r="B30" s="36">
        <v>12</v>
      </c>
      <c r="C30" s="17" t="s">
        <v>66</v>
      </c>
      <c r="D30" s="215" t="s">
        <v>89</v>
      </c>
      <c r="E30" s="31">
        <v>1979</v>
      </c>
      <c r="F30" s="19">
        <f t="shared" si="9"/>
        <v>37</v>
      </c>
      <c r="G30" s="82" t="s">
        <v>55</v>
      </c>
      <c r="H30" s="21"/>
      <c r="I30" s="200"/>
      <c r="J30" s="22">
        <f>MIN(AC30:AC30:AQ30)</f>
        <v>0.87638888888888899</v>
      </c>
      <c r="K30" s="37">
        <f t="shared" si="10"/>
        <v>1</v>
      </c>
      <c r="L30" s="2">
        <f t="shared" si="13"/>
        <v>1</v>
      </c>
      <c r="M30" s="3">
        <f t="shared" si="14"/>
        <v>1</v>
      </c>
      <c r="N30" s="272">
        <v>1</v>
      </c>
      <c r="O30" s="24"/>
      <c r="P30" s="24"/>
      <c r="Q30" s="24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6"/>
      <c r="AC30" s="61">
        <v>0.87638888888888899</v>
      </c>
      <c r="AD30" s="62"/>
      <c r="AE30" s="28"/>
      <c r="AF30" s="28"/>
      <c r="AG30" s="29"/>
      <c r="AH30" s="29"/>
      <c r="AI30" s="28"/>
      <c r="AJ30" s="29"/>
      <c r="AK30" s="29"/>
      <c r="AL30" s="28"/>
      <c r="AM30" s="28"/>
      <c r="AN30" s="29"/>
      <c r="AO30" s="28"/>
      <c r="AP30" s="65"/>
      <c r="AQ30" s="30"/>
    </row>
    <row r="31" spans="1:43" ht="12.9" customHeight="1" x14ac:dyDescent="0.3">
      <c r="A31" s="829"/>
      <c r="B31" s="36">
        <v>13</v>
      </c>
      <c r="C31" s="17" t="s">
        <v>66</v>
      </c>
      <c r="D31" s="215" t="s">
        <v>287</v>
      </c>
      <c r="E31" s="31">
        <v>1980</v>
      </c>
      <c r="F31" s="19">
        <f t="shared" si="9"/>
        <v>36</v>
      </c>
      <c r="G31" s="83" t="s">
        <v>288</v>
      </c>
      <c r="H31" s="21" t="s">
        <v>376</v>
      </c>
      <c r="I31" s="200"/>
      <c r="J31" s="22">
        <f>MIN(AC31:AC31:AQ31)</f>
        <v>0.88750000000000007</v>
      </c>
      <c r="K31" s="37">
        <f t="shared" si="10"/>
        <v>1</v>
      </c>
      <c r="L31" s="2">
        <f t="shared" si="13"/>
        <v>1</v>
      </c>
      <c r="M31" s="3">
        <f t="shared" si="14"/>
        <v>1</v>
      </c>
      <c r="N31" s="272">
        <v>1</v>
      </c>
      <c r="O31" s="25"/>
      <c r="P31" s="25"/>
      <c r="Q31" s="24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6"/>
      <c r="AC31" s="61">
        <v>0.88750000000000007</v>
      </c>
      <c r="AD31" s="62"/>
      <c r="AE31" s="34"/>
      <c r="AF31" s="28"/>
      <c r="AG31" s="29"/>
      <c r="AH31" s="29"/>
      <c r="AI31" s="29"/>
      <c r="AJ31" s="29"/>
      <c r="AK31" s="29"/>
      <c r="AL31" s="29"/>
      <c r="AM31" s="29"/>
      <c r="AN31" s="34"/>
      <c r="AO31" s="28"/>
      <c r="AP31" s="29"/>
      <c r="AQ31" s="58"/>
    </row>
    <row r="32" spans="1:43" ht="12.9" customHeight="1" x14ac:dyDescent="0.3">
      <c r="A32" s="829"/>
      <c r="B32" s="36">
        <v>14</v>
      </c>
      <c r="C32" s="17" t="s">
        <v>66</v>
      </c>
      <c r="D32" s="215" t="s">
        <v>90</v>
      </c>
      <c r="E32" s="31">
        <v>1979</v>
      </c>
      <c r="F32" s="19">
        <f t="shared" si="9"/>
        <v>37</v>
      </c>
      <c r="G32" s="368" t="s">
        <v>53</v>
      </c>
      <c r="H32" s="21"/>
      <c r="I32" s="200"/>
      <c r="J32" s="22">
        <f>MIN(AC32:AC32:AQ32)</f>
        <v>0.96250000000000002</v>
      </c>
      <c r="K32" s="37">
        <f t="shared" si="10"/>
        <v>1</v>
      </c>
      <c r="L32" s="2">
        <f t="shared" si="13"/>
        <v>1</v>
      </c>
      <c r="M32" s="3">
        <f t="shared" si="14"/>
        <v>1</v>
      </c>
      <c r="N32" s="272">
        <v>1</v>
      </c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5"/>
      <c r="Z32" s="25"/>
      <c r="AA32" s="25"/>
      <c r="AB32" s="26"/>
      <c r="AC32" s="61">
        <v>0.96250000000000002</v>
      </c>
      <c r="AD32" s="62"/>
      <c r="AE32" s="28"/>
      <c r="AF32" s="28"/>
      <c r="AG32" s="29"/>
      <c r="AH32" s="29"/>
      <c r="AI32" s="29"/>
      <c r="AJ32" s="29"/>
      <c r="AK32" s="29"/>
      <c r="AL32" s="29"/>
      <c r="AM32" s="29"/>
      <c r="AN32" s="28"/>
      <c r="AO32" s="28"/>
      <c r="AP32" s="29"/>
      <c r="AQ32" s="58"/>
    </row>
    <row r="33" spans="1:43" ht="12.9" customHeight="1" x14ac:dyDescent="0.3">
      <c r="A33" s="829"/>
      <c r="B33" s="36">
        <v>15</v>
      </c>
      <c r="C33" s="17" t="s">
        <v>66</v>
      </c>
      <c r="D33" s="215" t="s">
        <v>81</v>
      </c>
      <c r="E33" s="31">
        <v>1977</v>
      </c>
      <c r="F33" s="19">
        <f t="shared" si="9"/>
        <v>39</v>
      </c>
      <c r="G33" s="59" t="s">
        <v>82</v>
      </c>
      <c r="H33" s="21"/>
      <c r="I33" s="200"/>
      <c r="J33" s="60" t="s">
        <v>168</v>
      </c>
      <c r="K33" s="37">
        <f t="shared" si="10"/>
        <v>1</v>
      </c>
      <c r="L33" s="2">
        <f t="shared" ref="L33:L34" si="15">SUM(COUNTIF(N33:AB33,"&gt;-1"))</f>
        <v>1</v>
      </c>
      <c r="M33" s="3">
        <f t="shared" si="14"/>
        <v>1</v>
      </c>
      <c r="N33" s="272">
        <v>1</v>
      </c>
      <c r="O33" s="25"/>
      <c r="P33" s="25"/>
      <c r="Q33" s="24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6"/>
      <c r="AC33" s="60" t="s">
        <v>168</v>
      </c>
      <c r="AD33" s="64"/>
      <c r="AE33" s="28"/>
      <c r="AF33" s="28"/>
      <c r="AG33" s="29"/>
      <c r="AH33" s="29"/>
      <c r="AI33" s="29"/>
      <c r="AJ33" s="29"/>
      <c r="AK33" s="29"/>
      <c r="AL33" s="33"/>
      <c r="AM33" s="29"/>
      <c r="AN33" s="29"/>
      <c r="AO33" s="28"/>
      <c r="AP33" s="29"/>
      <c r="AQ33" s="58"/>
    </row>
    <row r="34" spans="1:43" ht="12.9" customHeight="1" x14ac:dyDescent="0.3">
      <c r="A34" s="829"/>
      <c r="B34" s="36">
        <v>16</v>
      </c>
      <c r="C34" s="17" t="s">
        <v>66</v>
      </c>
      <c r="D34" s="215" t="s">
        <v>74</v>
      </c>
      <c r="E34" s="345">
        <v>1984</v>
      </c>
      <c r="F34" s="19">
        <f t="shared" si="9"/>
        <v>32</v>
      </c>
      <c r="G34" s="83" t="s">
        <v>55</v>
      </c>
      <c r="H34" s="21"/>
      <c r="I34" s="200"/>
      <c r="J34" s="60" t="s">
        <v>165</v>
      </c>
      <c r="K34" s="37">
        <f t="shared" si="10"/>
        <v>1</v>
      </c>
      <c r="L34" s="2">
        <f t="shared" si="15"/>
        <v>1</v>
      </c>
      <c r="M34" s="3">
        <f t="shared" si="14"/>
        <v>1</v>
      </c>
      <c r="N34" s="272">
        <v>1</v>
      </c>
      <c r="O34" s="25"/>
      <c r="P34" s="25"/>
      <c r="Q34" s="24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6"/>
      <c r="AC34" s="60" t="s">
        <v>165</v>
      </c>
      <c r="AD34" s="62"/>
      <c r="AE34" s="28"/>
      <c r="AF34" s="28"/>
      <c r="AG34" s="29"/>
      <c r="AH34" s="29"/>
      <c r="AI34" s="28"/>
      <c r="AJ34" s="29"/>
      <c r="AK34" s="29"/>
      <c r="AL34" s="29"/>
      <c r="AM34" s="28"/>
      <c r="AN34" s="28"/>
      <c r="AO34" s="28"/>
      <c r="AP34" s="29"/>
      <c r="AQ34" s="58"/>
    </row>
    <row r="35" spans="1:43" ht="12.9" customHeight="1" x14ac:dyDescent="0.3">
      <c r="A35" s="829"/>
      <c r="B35" s="36">
        <v>17</v>
      </c>
      <c r="C35" s="17" t="s">
        <v>66</v>
      </c>
      <c r="D35" s="214"/>
      <c r="E35" s="18"/>
      <c r="F35" s="19"/>
      <c r="G35" s="63"/>
      <c r="H35" s="21"/>
      <c r="I35" s="200"/>
      <c r="J35" s="22"/>
      <c r="K35" s="339">
        <f t="shared" ref="K35:K38" si="16">IF(COUNTIF(N35:AB35,"&gt;=0")&lt;11,SUM(N35:AB35),SUM(LARGE(N35:AB35,1),LARGE(N35:AB35,2),LARGE(N35:AB35,3),LARGE(N35:AB35,4),LARGE(N35:AB35,5),LARGE(N35:AB35,6),LARGE(N35:AB35,7),LARGE(N35:AB35,8),LARGE(N35:AB35,9),LARGE(N35:AB35,10)))</f>
        <v>0</v>
      </c>
      <c r="L35" s="229"/>
      <c r="M35" s="230"/>
      <c r="N35" s="24"/>
      <c r="O35" s="25"/>
      <c r="P35" s="25"/>
      <c r="Q35" s="24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6"/>
      <c r="AC35" s="27"/>
      <c r="AD35" s="64"/>
      <c r="AE35" s="28"/>
      <c r="AF35" s="28"/>
      <c r="AG35" s="28"/>
      <c r="AH35" s="33"/>
      <c r="AI35" s="29"/>
      <c r="AJ35" s="29"/>
      <c r="AK35" s="29"/>
      <c r="AL35" s="29"/>
      <c r="AM35" s="29"/>
      <c r="AN35" s="28"/>
      <c r="AO35" s="28"/>
      <c r="AP35" s="29"/>
      <c r="AQ35" s="58"/>
    </row>
    <row r="36" spans="1:43" ht="12.9" customHeight="1" x14ac:dyDescent="0.3">
      <c r="A36" s="829"/>
      <c r="B36" s="36">
        <v>18</v>
      </c>
      <c r="C36" s="17" t="s">
        <v>66</v>
      </c>
      <c r="D36" s="215"/>
      <c r="E36" s="31"/>
      <c r="F36" s="19"/>
      <c r="G36" s="59"/>
      <c r="H36" s="21"/>
      <c r="I36" s="200"/>
      <c r="J36" s="22"/>
      <c r="K36" s="339">
        <f t="shared" si="16"/>
        <v>0</v>
      </c>
      <c r="L36" s="229"/>
      <c r="M36" s="230"/>
      <c r="N36" s="24"/>
      <c r="O36" s="25"/>
      <c r="P36" s="25"/>
      <c r="Q36" s="24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6"/>
      <c r="AC36" s="27"/>
      <c r="AD36" s="62"/>
      <c r="AE36" s="28"/>
      <c r="AF36" s="28"/>
      <c r="AG36" s="28"/>
      <c r="AH36" s="33"/>
      <c r="AI36" s="29"/>
      <c r="AJ36" s="29"/>
      <c r="AK36" s="29"/>
      <c r="AL36" s="29"/>
      <c r="AM36" s="29"/>
      <c r="AN36" s="28"/>
      <c r="AO36" s="28"/>
      <c r="AP36" s="29"/>
      <c r="AQ36" s="58"/>
    </row>
    <row r="37" spans="1:43" ht="12.9" customHeight="1" x14ac:dyDescent="0.3">
      <c r="A37" s="829"/>
      <c r="B37" s="36">
        <v>19</v>
      </c>
      <c r="C37" s="17" t="s">
        <v>66</v>
      </c>
      <c r="D37" s="215"/>
      <c r="E37" s="31"/>
      <c r="F37" s="19"/>
      <c r="G37" s="82"/>
      <c r="H37" s="21"/>
      <c r="I37" s="200"/>
      <c r="J37" s="22"/>
      <c r="K37" s="339">
        <f t="shared" si="16"/>
        <v>0</v>
      </c>
      <c r="L37" s="229"/>
      <c r="M37" s="230"/>
      <c r="N37" s="24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6"/>
      <c r="AC37" s="27"/>
      <c r="AD37" s="64"/>
      <c r="AE37" s="29"/>
      <c r="AF37" s="29"/>
      <c r="AG37" s="34"/>
      <c r="AH37" s="29"/>
      <c r="AI37" s="29"/>
      <c r="AJ37" s="28"/>
      <c r="AK37" s="29"/>
      <c r="AL37" s="29"/>
      <c r="AM37" s="29"/>
      <c r="AN37" s="28"/>
      <c r="AO37" s="28"/>
      <c r="AP37" s="29"/>
      <c r="AQ37" s="58"/>
    </row>
    <row r="38" spans="1:43" ht="12.9" customHeight="1" x14ac:dyDescent="0.3">
      <c r="A38" s="829"/>
      <c r="B38" s="36">
        <v>20</v>
      </c>
      <c r="C38" s="17" t="s">
        <v>66</v>
      </c>
      <c r="D38" s="215"/>
      <c r="E38" s="31"/>
      <c r="F38" s="19"/>
      <c r="G38" s="59"/>
      <c r="H38" s="21"/>
      <c r="I38" s="200"/>
      <c r="J38" s="22"/>
      <c r="K38" s="339">
        <f t="shared" si="16"/>
        <v>0</v>
      </c>
      <c r="L38" s="229"/>
      <c r="M38" s="230"/>
      <c r="N38" s="24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6"/>
      <c r="AC38" s="27"/>
      <c r="AD38" s="62"/>
      <c r="AE38" s="28"/>
      <c r="AF38" s="28"/>
      <c r="AG38" s="28"/>
      <c r="AH38" s="33"/>
      <c r="AI38" s="29"/>
      <c r="AJ38" s="29"/>
      <c r="AK38" s="29"/>
      <c r="AL38" s="29"/>
      <c r="AM38" s="29"/>
      <c r="AN38" s="28"/>
      <c r="AO38" s="28"/>
      <c r="AP38" s="29"/>
      <c r="AQ38" s="58"/>
    </row>
    <row r="39" spans="1:43" ht="12.9" customHeight="1" x14ac:dyDescent="0.3">
      <c r="A39" s="836"/>
      <c r="B39" s="67">
        <v>16</v>
      </c>
      <c r="C39" s="68"/>
      <c r="D39" s="218"/>
      <c r="E39" s="67"/>
      <c r="F39" s="67"/>
      <c r="G39" s="69"/>
      <c r="H39" s="70"/>
      <c r="I39" s="71"/>
      <c r="J39" s="72"/>
      <c r="K39" s="342"/>
      <c r="L39" s="236"/>
      <c r="M39" s="234">
        <f t="shared" ref="M39" si="17">SUM(N39:AB39)</f>
        <v>23</v>
      </c>
      <c r="N39" s="73">
        <f t="shared" ref="N39:AB39" si="18">COUNTIF(N19:N38,"&gt;-1")</f>
        <v>15</v>
      </c>
      <c r="O39" s="73">
        <f t="shared" si="18"/>
        <v>8</v>
      </c>
      <c r="P39" s="73">
        <f t="shared" si="18"/>
        <v>0</v>
      </c>
      <c r="Q39" s="73">
        <f t="shared" si="18"/>
        <v>0</v>
      </c>
      <c r="R39" s="73">
        <f t="shared" si="18"/>
        <v>0</v>
      </c>
      <c r="S39" s="73">
        <f t="shared" si="18"/>
        <v>0</v>
      </c>
      <c r="T39" s="73">
        <f t="shared" si="18"/>
        <v>0</v>
      </c>
      <c r="U39" s="73">
        <f t="shared" si="18"/>
        <v>0</v>
      </c>
      <c r="V39" s="73">
        <f t="shared" si="18"/>
        <v>0</v>
      </c>
      <c r="W39" s="73">
        <f t="shared" si="18"/>
        <v>0</v>
      </c>
      <c r="X39" s="73">
        <f t="shared" si="18"/>
        <v>0</v>
      </c>
      <c r="Y39" s="73">
        <f t="shared" si="18"/>
        <v>0</v>
      </c>
      <c r="Z39" s="73">
        <f t="shared" si="18"/>
        <v>0</v>
      </c>
      <c r="AA39" s="73">
        <f t="shared" si="18"/>
        <v>0</v>
      </c>
      <c r="AB39" s="74">
        <f t="shared" si="18"/>
        <v>0</v>
      </c>
      <c r="AC39" s="75"/>
      <c r="AD39" s="76"/>
      <c r="AE39" s="77"/>
      <c r="AF39" s="76"/>
      <c r="AG39" s="76"/>
      <c r="AH39" s="76"/>
      <c r="AI39" s="76"/>
      <c r="AJ39" s="76"/>
      <c r="AK39" s="76"/>
      <c r="AL39" s="76"/>
      <c r="AM39" s="76"/>
      <c r="AN39" s="78"/>
      <c r="AO39" s="78"/>
      <c r="AP39" s="76"/>
      <c r="AQ39" s="79"/>
    </row>
    <row r="40" spans="1:43" ht="12.9" customHeight="1" x14ac:dyDescent="0.35">
      <c r="A40" s="402" t="s">
        <v>0</v>
      </c>
      <c r="B40" s="403" t="s">
        <v>1</v>
      </c>
      <c r="C40" s="404" t="s">
        <v>2</v>
      </c>
      <c r="D40" s="405" t="s">
        <v>3</v>
      </c>
      <c r="E40" s="406" t="s">
        <v>4</v>
      </c>
      <c r="F40" s="406" t="s">
        <v>5</v>
      </c>
      <c r="G40" s="407" t="s">
        <v>6</v>
      </c>
      <c r="H40" s="408" t="s">
        <v>7</v>
      </c>
      <c r="I40" s="409" t="s">
        <v>8</v>
      </c>
      <c r="J40" s="410" t="s">
        <v>9</v>
      </c>
      <c r="K40" s="411" t="s">
        <v>10</v>
      </c>
      <c r="L40" s="412" t="s">
        <v>11</v>
      </c>
      <c r="M40" s="413" t="s">
        <v>12</v>
      </c>
      <c r="N40" s="414" t="s">
        <v>13</v>
      </c>
      <c r="O40" s="406" t="s">
        <v>14</v>
      </c>
      <c r="P40" s="406" t="s">
        <v>15</v>
      </c>
      <c r="Q40" s="406" t="s">
        <v>16</v>
      </c>
      <c r="R40" s="406" t="s">
        <v>17</v>
      </c>
      <c r="S40" s="406" t="s">
        <v>18</v>
      </c>
      <c r="T40" s="406" t="s">
        <v>19</v>
      </c>
      <c r="U40" s="406" t="s">
        <v>20</v>
      </c>
      <c r="V40" s="406" t="s">
        <v>21</v>
      </c>
      <c r="W40" s="406" t="s">
        <v>22</v>
      </c>
      <c r="X40" s="406" t="s">
        <v>23</v>
      </c>
      <c r="Y40" s="406" t="s">
        <v>24</v>
      </c>
      <c r="Z40" s="406" t="s">
        <v>25</v>
      </c>
      <c r="AA40" s="406" t="s">
        <v>26</v>
      </c>
      <c r="AB40" s="415" t="s">
        <v>27</v>
      </c>
      <c r="AC40" s="416" t="s">
        <v>28</v>
      </c>
      <c r="AD40" s="417" t="s">
        <v>29</v>
      </c>
      <c r="AE40" s="417" t="s">
        <v>30</v>
      </c>
      <c r="AF40" s="417" t="s">
        <v>31</v>
      </c>
      <c r="AG40" s="417" t="s">
        <v>32</v>
      </c>
      <c r="AH40" s="417" t="s">
        <v>33</v>
      </c>
      <c r="AI40" s="417" t="s">
        <v>34</v>
      </c>
      <c r="AJ40" s="417" t="s">
        <v>35</v>
      </c>
      <c r="AK40" s="417" t="s">
        <v>36</v>
      </c>
      <c r="AL40" s="417" t="s">
        <v>37</v>
      </c>
      <c r="AM40" s="417" t="s">
        <v>38</v>
      </c>
      <c r="AN40" s="417" t="s">
        <v>39</v>
      </c>
      <c r="AO40" s="417" t="s">
        <v>40</v>
      </c>
      <c r="AP40" s="417" t="s">
        <v>41</v>
      </c>
      <c r="AQ40" s="418" t="s">
        <v>42</v>
      </c>
    </row>
    <row r="41" spans="1:43" ht="12.9" customHeight="1" x14ac:dyDescent="0.3">
      <c r="A41" s="828" t="s">
        <v>91</v>
      </c>
      <c r="B41" s="84">
        <v>1</v>
      </c>
      <c r="C41" s="49" t="s">
        <v>92</v>
      </c>
      <c r="D41" s="219" t="s">
        <v>94</v>
      </c>
      <c r="E41" s="50">
        <v>1972</v>
      </c>
      <c r="F41" s="19">
        <f t="shared" ref="F41:F57" si="19">SUM(2016-E41)</f>
        <v>44</v>
      </c>
      <c r="G41" s="376" t="s">
        <v>63</v>
      </c>
      <c r="H41" s="21"/>
      <c r="I41" s="199"/>
      <c r="J41" s="22">
        <f>MIN(AC41:AC41:AQ41)</f>
        <v>0.76458333333333339</v>
      </c>
      <c r="K41" s="133">
        <f t="shared" ref="K41:K57" si="20">IF(COUNTIF(N41:AB41,"&gt;=0")&lt;11,SUM(N41:AB41),SUM(LARGE(N41:AB41,1),LARGE(N41:AB41,2),LARGE(N41:AB41,3),LARGE(N41:AB41,4),LARGE(N41:AB41,5),LARGE(N41:AB41,6),LARGE(N41:AB41,7),LARGE(N41:AB41,8),LARGE(N41:AB41,9),LARGE(N41:AB41,10)))</f>
        <v>18</v>
      </c>
      <c r="L41" s="2">
        <f t="shared" ref="L41:L49" si="21">SUM(COUNTIF(N41:AB41,"&gt;-1"))</f>
        <v>2</v>
      </c>
      <c r="M41" s="3">
        <f t="shared" ref="M41:M49" si="22">SUM(N41:AB41)</f>
        <v>18</v>
      </c>
      <c r="N41" s="354">
        <v>9</v>
      </c>
      <c r="O41" s="272">
        <v>9</v>
      </c>
      <c r="P41" s="126"/>
      <c r="Q41" s="126"/>
      <c r="R41" s="24"/>
      <c r="S41" s="24"/>
      <c r="T41" s="25"/>
      <c r="U41" s="126"/>
      <c r="V41" s="126"/>
      <c r="W41" s="24"/>
      <c r="X41" s="24"/>
      <c r="Y41" s="24"/>
      <c r="Z41" s="24"/>
      <c r="AA41" s="24"/>
      <c r="AB41" s="56"/>
      <c r="AC41" s="52">
        <v>0.76458333333333339</v>
      </c>
      <c r="AD41" s="81">
        <v>0.76666666666666661</v>
      </c>
      <c r="AE41" s="53"/>
      <c r="AF41" s="53"/>
      <c r="AG41" s="53"/>
      <c r="AH41" s="54"/>
      <c r="AI41" s="53"/>
      <c r="AJ41" s="53"/>
      <c r="AK41" s="54"/>
      <c r="AL41" s="53"/>
      <c r="AM41" s="53"/>
      <c r="AN41" s="53"/>
      <c r="AO41" s="53"/>
      <c r="AP41" s="53"/>
      <c r="AQ41" s="55"/>
    </row>
    <row r="42" spans="1:43" ht="12.9" customHeight="1" x14ac:dyDescent="0.3">
      <c r="A42" s="829"/>
      <c r="B42" s="36">
        <v>2</v>
      </c>
      <c r="C42" s="17" t="s">
        <v>92</v>
      </c>
      <c r="D42" s="220" t="s">
        <v>290</v>
      </c>
      <c r="E42" s="18">
        <v>1976</v>
      </c>
      <c r="F42" s="19">
        <f t="shared" si="19"/>
        <v>40</v>
      </c>
      <c r="G42" s="370" t="s">
        <v>53</v>
      </c>
      <c r="H42" s="21"/>
      <c r="I42" s="200"/>
      <c r="J42" s="22">
        <f>MIN(AC42:AC42:AQ42)</f>
        <v>0.77083333333333337</v>
      </c>
      <c r="K42" s="37">
        <f t="shared" si="20"/>
        <v>16</v>
      </c>
      <c r="L42" s="2">
        <f t="shared" si="21"/>
        <v>2</v>
      </c>
      <c r="M42" s="3">
        <f t="shared" si="22"/>
        <v>16</v>
      </c>
      <c r="N42" s="272">
        <v>8</v>
      </c>
      <c r="O42" s="272">
        <v>8</v>
      </c>
      <c r="P42" s="24"/>
      <c r="Q42" s="24"/>
      <c r="R42" s="86"/>
      <c r="S42" s="24"/>
      <c r="T42" s="25"/>
      <c r="U42" s="24"/>
      <c r="V42" s="24"/>
      <c r="W42" s="86"/>
      <c r="X42" s="25"/>
      <c r="Y42" s="87"/>
      <c r="Z42" s="25"/>
      <c r="AA42" s="25"/>
      <c r="AB42" s="88"/>
      <c r="AC42" s="27">
        <v>0.77083333333333337</v>
      </c>
      <c r="AD42" s="57">
        <v>0.77569444444444446</v>
      </c>
      <c r="AE42" s="29"/>
      <c r="AF42" s="29"/>
      <c r="AG42" s="29"/>
      <c r="AH42" s="29"/>
      <c r="AI42" s="28"/>
      <c r="AJ42" s="28"/>
      <c r="AK42" s="28"/>
      <c r="AL42" s="28"/>
      <c r="AM42" s="28"/>
      <c r="AN42" s="28"/>
      <c r="AO42" s="28"/>
      <c r="AP42" s="29"/>
      <c r="AQ42" s="30"/>
    </row>
    <row r="43" spans="1:43" ht="12.9" customHeight="1" x14ac:dyDescent="0.3">
      <c r="A43" s="829"/>
      <c r="B43" s="36">
        <v>3</v>
      </c>
      <c r="C43" s="17" t="s">
        <v>92</v>
      </c>
      <c r="D43" s="214" t="s">
        <v>96</v>
      </c>
      <c r="E43" s="18">
        <v>1973</v>
      </c>
      <c r="F43" s="19">
        <f t="shared" si="19"/>
        <v>43</v>
      </c>
      <c r="G43" s="371" t="s">
        <v>53</v>
      </c>
      <c r="H43" s="21"/>
      <c r="I43" s="201"/>
      <c r="J43" s="22">
        <f>MIN(AC43:AC43:AQ43)</f>
        <v>0.78611111111111109</v>
      </c>
      <c r="K43" s="37">
        <f t="shared" si="20"/>
        <v>13</v>
      </c>
      <c r="L43" s="2">
        <f t="shared" si="21"/>
        <v>2</v>
      </c>
      <c r="M43" s="3">
        <f t="shared" si="22"/>
        <v>13</v>
      </c>
      <c r="N43" s="272">
        <v>6</v>
      </c>
      <c r="O43" s="272">
        <v>7</v>
      </c>
      <c r="P43" s="24"/>
      <c r="Q43" s="24"/>
      <c r="R43" s="24"/>
      <c r="S43" s="24"/>
      <c r="T43" s="25"/>
      <c r="U43" s="24"/>
      <c r="V43" s="24"/>
      <c r="W43" s="24"/>
      <c r="X43" s="25"/>
      <c r="Y43" s="25"/>
      <c r="Z43" s="25"/>
      <c r="AA43" s="25"/>
      <c r="AB43" s="26"/>
      <c r="AC43" s="27">
        <v>0.79583333333333339</v>
      </c>
      <c r="AD43" s="57">
        <v>0.78611111111111109</v>
      </c>
      <c r="AE43" s="28"/>
      <c r="AF43" s="28"/>
      <c r="AG43" s="28"/>
      <c r="AH43" s="28"/>
      <c r="AI43" s="28"/>
      <c r="AJ43" s="28"/>
      <c r="AK43" s="28"/>
      <c r="AL43" s="28"/>
      <c r="AM43" s="29"/>
      <c r="AN43" s="28"/>
      <c r="AO43" s="28"/>
      <c r="AP43" s="29"/>
      <c r="AQ43" s="30"/>
    </row>
    <row r="44" spans="1:43" ht="12.9" customHeight="1" x14ac:dyDescent="0.3">
      <c r="A44" s="829"/>
      <c r="B44" s="36">
        <v>4</v>
      </c>
      <c r="C44" s="17" t="s">
        <v>92</v>
      </c>
      <c r="D44" s="348" t="s">
        <v>95</v>
      </c>
      <c r="E44" s="349">
        <v>1974</v>
      </c>
      <c r="F44" s="19">
        <f t="shared" si="19"/>
        <v>42</v>
      </c>
      <c r="G44" s="350" t="s">
        <v>55</v>
      </c>
      <c r="H44" s="21"/>
      <c r="I44" s="199"/>
      <c r="J44" s="22">
        <f>MIN(AC44:AC44:AQ44)</f>
        <v>0.7597222222222223</v>
      </c>
      <c r="K44" s="37">
        <f t="shared" si="20"/>
        <v>10</v>
      </c>
      <c r="L44" s="2">
        <f t="shared" si="21"/>
        <v>1</v>
      </c>
      <c r="M44" s="3">
        <f t="shared" si="22"/>
        <v>10</v>
      </c>
      <c r="N44" s="24"/>
      <c r="O44" s="23">
        <v>10</v>
      </c>
      <c r="P44" s="24"/>
      <c r="Q44" s="24"/>
      <c r="R44" s="24"/>
      <c r="S44" s="24"/>
      <c r="T44" s="25"/>
      <c r="U44" s="24"/>
      <c r="V44" s="24"/>
      <c r="W44" s="24"/>
      <c r="X44" s="25"/>
      <c r="Y44" s="25"/>
      <c r="Z44" s="25"/>
      <c r="AA44" s="25"/>
      <c r="AB44" s="26"/>
      <c r="AC44" s="27"/>
      <c r="AD44" s="29">
        <v>0.7597222222222223</v>
      </c>
      <c r="AE44" s="29"/>
      <c r="AF44" s="29"/>
      <c r="AG44" s="28"/>
      <c r="AH44" s="28"/>
      <c r="AI44" s="28"/>
      <c r="AJ44" s="29"/>
      <c r="AK44" s="28"/>
      <c r="AL44" s="28"/>
      <c r="AM44" s="29"/>
      <c r="AN44" s="28"/>
      <c r="AO44" s="28"/>
      <c r="AP44" s="28"/>
      <c r="AQ44" s="30"/>
    </row>
    <row r="45" spans="1:43" ht="12.9" customHeight="1" x14ac:dyDescent="0.3">
      <c r="A45" s="829"/>
      <c r="B45" s="36">
        <v>5</v>
      </c>
      <c r="C45" s="17" t="s">
        <v>92</v>
      </c>
      <c r="D45" s="220" t="s">
        <v>102</v>
      </c>
      <c r="E45" s="18">
        <v>1972</v>
      </c>
      <c r="F45" s="19">
        <f t="shared" si="19"/>
        <v>44</v>
      </c>
      <c r="G45" s="63" t="s">
        <v>103</v>
      </c>
      <c r="H45" s="21"/>
      <c r="I45" s="200"/>
      <c r="J45" s="22">
        <f>MIN(AC45:AC45:AQ45)</f>
        <v>0.81319444444444444</v>
      </c>
      <c r="K45" s="37">
        <f t="shared" si="20"/>
        <v>10</v>
      </c>
      <c r="L45" s="2">
        <f t="shared" si="21"/>
        <v>2</v>
      </c>
      <c r="M45" s="3">
        <f t="shared" si="22"/>
        <v>10</v>
      </c>
      <c r="N45" s="277">
        <v>4</v>
      </c>
      <c r="O45" s="272">
        <v>6</v>
      </c>
      <c r="P45" s="24"/>
      <c r="Q45" s="24"/>
      <c r="R45" s="86"/>
      <c r="S45" s="24"/>
      <c r="T45" s="25"/>
      <c r="U45" s="24"/>
      <c r="V45" s="24"/>
      <c r="W45" s="86"/>
      <c r="X45" s="25"/>
      <c r="Y45" s="25"/>
      <c r="Z45" s="25"/>
      <c r="AA45" s="25"/>
      <c r="AB45" s="26"/>
      <c r="AC45" s="27">
        <v>0.83263888888888893</v>
      </c>
      <c r="AD45" s="29">
        <v>0.81319444444444444</v>
      </c>
      <c r="AE45" s="28"/>
      <c r="AF45" s="28"/>
      <c r="AG45" s="28"/>
      <c r="AH45" s="28"/>
      <c r="AI45" s="29"/>
      <c r="AJ45" s="28"/>
      <c r="AK45" s="29"/>
      <c r="AL45" s="29"/>
      <c r="AM45" s="28"/>
      <c r="AN45" s="28"/>
      <c r="AO45" s="28"/>
      <c r="AP45" s="28"/>
      <c r="AQ45" s="30"/>
    </row>
    <row r="46" spans="1:43" ht="12.9" customHeight="1" x14ac:dyDescent="0.3">
      <c r="A46" s="829"/>
      <c r="B46" s="84">
        <v>6</v>
      </c>
      <c r="C46" s="49" t="s">
        <v>92</v>
      </c>
      <c r="D46" s="220" t="s">
        <v>93</v>
      </c>
      <c r="E46" s="19">
        <v>1972</v>
      </c>
      <c r="F46" s="19">
        <f t="shared" si="19"/>
        <v>44</v>
      </c>
      <c r="G46" s="368" t="s">
        <v>53</v>
      </c>
      <c r="H46" s="21"/>
      <c r="I46" s="200"/>
      <c r="J46" s="22">
        <f>MIN(AC46:AC46:AQ46)</f>
        <v>0.71250000000000002</v>
      </c>
      <c r="K46" s="37">
        <f t="shared" si="20"/>
        <v>10</v>
      </c>
      <c r="L46" s="2">
        <f t="shared" si="21"/>
        <v>1</v>
      </c>
      <c r="M46" s="3">
        <f t="shared" si="22"/>
        <v>10</v>
      </c>
      <c r="N46" s="23">
        <v>10</v>
      </c>
      <c r="O46" s="24"/>
      <c r="P46" s="24"/>
      <c r="Q46" s="24"/>
      <c r="R46" s="24"/>
      <c r="S46" s="24"/>
      <c r="T46" s="25"/>
      <c r="U46" s="24"/>
      <c r="V46" s="24"/>
      <c r="W46" s="24"/>
      <c r="X46" s="25"/>
      <c r="Y46" s="25"/>
      <c r="Z46" s="25"/>
      <c r="AA46" s="25"/>
      <c r="AB46" s="26"/>
      <c r="AC46" s="27">
        <v>0.71250000000000002</v>
      </c>
      <c r="AD46" s="57"/>
      <c r="AE46" s="29"/>
      <c r="AF46" s="29"/>
      <c r="AG46" s="28"/>
      <c r="AH46" s="28"/>
      <c r="AI46" s="28"/>
      <c r="AJ46" s="28"/>
      <c r="AK46" s="28"/>
      <c r="AL46" s="28"/>
      <c r="AM46" s="29"/>
      <c r="AN46" s="28"/>
      <c r="AO46" s="29"/>
      <c r="AP46" s="28"/>
      <c r="AQ46" s="30"/>
    </row>
    <row r="47" spans="1:43" ht="12.9" customHeight="1" x14ac:dyDescent="0.3">
      <c r="A47" s="829"/>
      <c r="B47" s="36">
        <v>7</v>
      </c>
      <c r="C47" s="17" t="s">
        <v>92</v>
      </c>
      <c r="D47" s="215" t="s">
        <v>291</v>
      </c>
      <c r="E47" s="31">
        <v>1970</v>
      </c>
      <c r="F47" s="19">
        <f t="shared" si="19"/>
        <v>46</v>
      </c>
      <c r="G47" s="63" t="s">
        <v>292</v>
      </c>
      <c r="H47" s="21" t="s">
        <v>47</v>
      </c>
      <c r="I47" s="202"/>
      <c r="J47" s="22">
        <f>MIN(AC47:AC47:AQ47)</f>
        <v>0.82986111111111116</v>
      </c>
      <c r="K47" s="37">
        <f t="shared" si="20"/>
        <v>8</v>
      </c>
      <c r="L47" s="2">
        <f t="shared" si="21"/>
        <v>2</v>
      </c>
      <c r="M47" s="3">
        <f t="shared" si="22"/>
        <v>8</v>
      </c>
      <c r="N47" s="272">
        <v>3</v>
      </c>
      <c r="O47" s="272">
        <v>5</v>
      </c>
      <c r="P47" s="24"/>
      <c r="Q47" s="24"/>
      <c r="R47" s="24"/>
      <c r="S47" s="24"/>
      <c r="T47" s="25"/>
      <c r="U47" s="24"/>
      <c r="V47" s="24"/>
      <c r="W47" s="24"/>
      <c r="X47" s="25"/>
      <c r="Y47" s="25"/>
      <c r="Z47" s="25"/>
      <c r="AA47" s="25"/>
      <c r="AB47" s="26"/>
      <c r="AC47" s="27">
        <v>0.8520833333333333</v>
      </c>
      <c r="AD47" s="57">
        <v>0.82986111111111116</v>
      </c>
      <c r="AE47" s="29"/>
      <c r="AF47" s="29"/>
      <c r="AG47" s="28"/>
      <c r="AH47" s="29"/>
      <c r="AI47" s="29"/>
      <c r="AJ47" s="28"/>
      <c r="AK47" s="28"/>
      <c r="AL47" s="28"/>
      <c r="AM47" s="29"/>
      <c r="AN47" s="28"/>
      <c r="AO47" s="28"/>
      <c r="AP47" s="28"/>
      <c r="AQ47" s="30"/>
    </row>
    <row r="48" spans="1:43" ht="12.9" customHeight="1" x14ac:dyDescent="0.3">
      <c r="A48" s="829"/>
      <c r="B48" s="36">
        <v>8</v>
      </c>
      <c r="C48" s="17" t="s">
        <v>92</v>
      </c>
      <c r="D48" s="220" t="s">
        <v>98</v>
      </c>
      <c r="E48" s="18">
        <v>1972</v>
      </c>
      <c r="F48" s="19">
        <f t="shared" si="19"/>
        <v>44</v>
      </c>
      <c r="G48" s="83" t="s">
        <v>99</v>
      </c>
      <c r="H48" s="21"/>
      <c r="I48" s="200"/>
      <c r="J48" s="22">
        <f>MIN(AC48:AC48:AQ48)</f>
        <v>0.78749999999999998</v>
      </c>
      <c r="K48" s="37">
        <f t="shared" si="20"/>
        <v>7</v>
      </c>
      <c r="L48" s="2">
        <f t="shared" si="21"/>
        <v>1</v>
      </c>
      <c r="M48" s="3">
        <f t="shared" si="22"/>
        <v>7</v>
      </c>
      <c r="N48" s="272">
        <v>7</v>
      </c>
      <c r="O48" s="24"/>
      <c r="P48" s="24"/>
      <c r="Q48" s="24"/>
      <c r="R48" s="24"/>
      <c r="S48" s="24"/>
      <c r="T48" s="25"/>
      <c r="U48" s="24"/>
      <c r="V48" s="24"/>
      <c r="W48" s="24"/>
      <c r="X48" s="25"/>
      <c r="Y48" s="25"/>
      <c r="Z48" s="25"/>
      <c r="AA48" s="25"/>
      <c r="AB48" s="26"/>
      <c r="AC48" s="27">
        <v>0.78749999999999998</v>
      </c>
      <c r="AD48" s="29"/>
      <c r="AE48" s="28"/>
      <c r="AF48" s="29"/>
      <c r="AG48" s="34"/>
      <c r="AH48" s="28"/>
      <c r="AI48" s="28"/>
      <c r="AJ48" s="29"/>
      <c r="AK48" s="28"/>
      <c r="AL48" s="28"/>
      <c r="AM48" s="29"/>
      <c r="AN48" s="85"/>
      <c r="AO48" s="28"/>
      <c r="AP48" s="28"/>
      <c r="AQ48" s="30"/>
    </row>
    <row r="49" spans="1:43" ht="12.9" customHeight="1" x14ac:dyDescent="0.3">
      <c r="A49" s="829"/>
      <c r="B49" s="36">
        <v>9</v>
      </c>
      <c r="C49" s="17" t="s">
        <v>92</v>
      </c>
      <c r="D49" s="220" t="s">
        <v>104</v>
      </c>
      <c r="E49" s="18">
        <v>1972</v>
      </c>
      <c r="F49" s="19">
        <f t="shared" si="19"/>
        <v>44</v>
      </c>
      <c r="G49" s="82" t="s">
        <v>55</v>
      </c>
      <c r="H49" s="21"/>
      <c r="I49" s="200"/>
      <c r="J49" s="22">
        <f>MIN(AC49:AC49:AQ49)</f>
        <v>0.83750000000000002</v>
      </c>
      <c r="K49" s="37">
        <f t="shared" si="20"/>
        <v>6</v>
      </c>
      <c r="L49" s="2">
        <f t="shared" si="21"/>
        <v>2</v>
      </c>
      <c r="M49" s="3">
        <f t="shared" si="22"/>
        <v>6</v>
      </c>
      <c r="N49" s="277">
        <v>2</v>
      </c>
      <c r="O49" s="272">
        <v>4</v>
      </c>
      <c r="P49" s="24"/>
      <c r="Q49" s="24"/>
      <c r="R49" s="24"/>
      <c r="S49" s="24"/>
      <c r="T49" s="25"/>
      <c r="U49" s="24"/>
      <c r="V49" s="24"/>
      <c r="W49" s="24"/>
      <c r="X49" s="25"/>
      <c r="Y49" s="25"/>
      <c r="Z49" s="25"/>
      <c r="AA49" s="25"/>
      <c r="AB49" s="26"/>
      <c r="AC49" s="27">
        <v>0.88263888888888886</v>
      </c>
      <c r="AD49" s="29">
        <v>0.83750000000000002</v>
      </c>
      <c r="AE49" s="28"/>
      <c r="AF49" s="29"/>
      <c r="AG49" s="28"/>
      <c r="AH49" s="29"/>
      <c r="AI49" s="28"/>
      <c r="AJ49" s="28"/>
      <c r="AK49" s="28"/>
      <c r="AL49" s="28"/>
      <c r="AM49" s="29"/>
      <c r="AN49" s="28"/>
      <c r="AO49" s="28"/>
      <c r="AP49" s="28"/>
      <c r="AQ49" s="58"/>
    </row>
    <row r="50" spans="1:43" ht="12.9" customHeight="1" x14ac:dyDescent="0.3">
      <c r="A50" s="829"/>
      <c r="B50" s="36">
        <v>10</v>
      </c>
      <c r="C50" s="17" t="s">
        <v>92</v>
      </c>
      <c r="D50" s="214" t="s">
        <v>105</v>
      </c>
      <c r="E50" s="18">
        <v>1971</v>
      </c>
      <c r="F50" s="19">
        <f t="shared" si="19"/>
        <v>45</v>
      </c>
      <c r="G50" s="371" t="s">
        <v>53</v>
      </c>
      <c r="H50" s="21"/>
      <c r="I50" s="199"/>
      <c r="J50" s="22">
        <f>MIN(AC50:AC50:AQ50)</f>
        <v>0.81597222222222221</v>
      </c>
      <c r="K50" s="37">
        <f t="shared" si="20"/>
        <v>5</v>
      </c>
      <c r="L50" s="2">
        <f t="shared" ref="L50:L55" si="23">SUM(COUNTIF(N50:AB50,"&gt;-1"))</f>
        <v>1</v>
      </c>
      <c r="M50" s="3">
        <f t="shared" ref="M50:M57" si="24">SUM(N50:AB50)</f>
        <v>5</v>
      </c>
      <c r="N50" s="272">
        <v>5</v>
      </c>
      <c r="O50" s="24"/>
      <c r="P50" s="24"/>
      <c r="Q50" s="24"/>
      <c r="R50" s="24"/>
      <c r="S50" s="24"/>
      <c r="T50" s="25"/>
      <c r="U50" s="24"/>
      <c r="V50" s="24"/>
      <c r="W50" s="25"/>
      <c r="X50" s="25"/>
      <c r="Y50" s="33"/>
      <c r="Z50" s="25"/>
      <c r="AA50" s="25"/>
      <c r="AB50" s="56"/>
      <c r="AC50" s="27">
        <v>0.81597222222222221</v>
      </c>
      <c r="AD50" s="57"/>
      <c r="AE50" s="29"/>
      <c r="AF50" s="29"/>
      <c r="AG50" s="34"/>
      <c r="AH50" s="28"/>
      <c r="AI50" s="28"/>
      <c r="AJ50" s="28"/>
      <c r="AK50" s="28"/>
      <c r="AL50" s="28"/>
      <c r="AM50" s="29"/>
      <c r="AN50" s="28"/>
      <c r="AO50" s="28"/>
      <c r="AP50" s="29"/>
      <c r="AQ50" s="58"/>
    </row>
    <row r="51" spans="1:43" ht="12.9" customHeight="1" x14ac:dyDescent="0.3">
      <c r="A51" s="829"/>
      <c r="B51" s="84">
        <v>11</v>
      </c>
      <c r="C51" s="49" t="s">
        <v>92</v>
      </c>
      <c r="D51" s="352" t="s">
        <v>80</v>
      </c>
      <c r="E51" s="353">
        <v>1976</v>
      </c>
      <c r="F51" s="19">
        <f t="shared" si="19"/>
        <v>40</v>
      </c>
      <c r="G51" s="372" t="s">
        <v>53</v>
      </c>
      <c r="H51" s="21"/>
      <c r="I51" s="200"/>
      <c r="J51" s="22">
        <f>MIN(AC51:AC51:AQ51)</f>
        <v>0.86736111111111114</v>
      </c>
      <c r="K51" s="37">
        <f t="shared" si="20"/>
        <v>3</v>
      </c>
      <c r="L51" s="2">
        <f t="shared" si="23"/>
        <v>1</v>
      </c>
      <c r="M51" s="3">
        <f t="shared" si="24"/>
        <v>3</v>
      </c>
      <c r="N51" s="24"/>
      <c r="O51" s="272">
        <v>3</v>
      </c>
      <c r="P51" s="24"/>
      <c r="Q51" s="24"/>
      <c r="R51" s="24"/>
      <c r="S51" s="24"/>
      <c r="T51" s="25"/>
      <c r="U51" s="24"/>
      <c r="V51" s="24"/>
      <c r="W51" s="25"/>
      <c r="X51" s="25"/>
      <c r="Y51" s="25"/>
      <c r="Z51" s="25"/>
      <c r="AA51" s="25"/>
      <c r="AB51" s="26"/>
      <c r="AC51" s="27"/>
      <c r="AD51" s="57">
        <v>0.86736111111111114</v>
      </c>
      <c r="AE51" s="28"/>
      <c r="AF51" s="28"/>
      <c r="AG51" s="29"/>
      <c r="AH51" s="29"/>
      <c r="AI51" s="28"/>
      <c r="AJ51" s="28"/>
      <c r="AK51" s="28"/>
      <c r="AL51" s="29"/>
      <c r="AM51" s="28"/>
      <c r="AN51" s="28"/>
      <c r="AO51" s="29"/>
      <c r="AP51" s="29"/>
      <c r="AQ51" s="30"/>
    </row>
    <row r="52" spans="1:43" ht="12.9" customHeight="1" x14ac:dyDescent="0.3">
      <c r="A52" s="829"/>
      <c r="B52" s="36">
        <v>12</v>
      </c>
      <c r="C52" s="17" t="s">
        <v>92</v>
      </c>
      <c r="D52" s="351" t="s">
        <v>239</v>
      </c>
      <c r="E52" s="89">
        <v>1974</v>
      </c>
      <c r="F52" s="19">
        <f t="shared" si="19"/>
        <v>42</v>
      </c>
      <c r="G52" s="63" t="s">
        <v>55</v>
      </c>
      <c r="H52" s="21"/>
      <c r="I52" s="200"/>
      <c r="J52" s="22">
        <f>MIN(AC52:AC52:AQ52)</f>
        <v>0.8833333333333333</v>
      </c>
      <c r="K52" s="37">
        <f t="shared" si="20"/>
        <v>3</v>
      </c>
      <c r="L52" s="2">
        <f t="shared" si="23"/>
        <v>2</v>
      </c>
      <c r="M52" s="3">
        <f t="shared" si="24"/>
        <v>3</v>
      </c>
      <c r="N52" s="272">
        <v>1</v>
      </c>
      <c r="O52" s="272">
        <v>2</v>
      </c>
      <c r="P52" s="24"/>
      <c r="Q52" s="25"/>
      <c r="R52" s="86"/>
      <c r="S52" s="24"/>
      <c r="T52" s="25"/>
      <c r="U52" s="24"/>
      <c r="V52" s="24"/>
      <c r="W52" s="87"/>
      <c r="X52" s="25"/>
      <c r="Y52" s="87"/>
      <c r="Z52" s="25"/>
      <c r="AA52" s="25"/>
      <c r="AB52" s="88"/>
      <c r="AC52" s="60" t="s">
        <v>270</v>
      </c>
      <c r="AD52" s="64">
        <v>0.8833333333333333</v>
      </c>
      <c r="AE52" s="28"/>
      <c r="AF52" s="28"/>
      <c r="AG52" s="34"/>
      <c r="AH52" s="28"/>
      <c r="AI52" s="28"/>
      <c r="AJ52" s="28"/>
      <c r="AK52" s="28"/>
      <c r="AL52" s="33"/>
      <c r="AM52" s="29"/>
      <c r="AN52" s="28"/>
      <c r="AO52" s="28"/>
      <c r="AP52" s="29"/>
      <c r="AQ52" s="35"/>
    </row>
    <row r="53" spans="1:43" ht="12.9" customHeight="1" x14ac:dyDescent="0.3">
      <c r="A53" s="829"/>
      <c r="B53" s="36">
        <v>13</v>
      </c>
      <c r="C53" s="17" t="s">
        <v>92</v>
      </c>
      <c r="D53" s="220" t="s">
        <v>107</v>
      </c>
      <c r="E53" s="18">
        <v>1973</v>
      </c>
      <c r="F53" s="19">
        <f t="shared" si="19"/>
        <v>43</v>
      </c>
      <c r="G53" s="378" t="s">
        <v>51</v>
      </c>
      <c r="H53" s="21"/>
      <c r="I53" s="199"/>
      <c r="J53" s="22">
        <f>MIN(AC53:AC53:AQ53)</f>
        <v>0.92222222222222217</v>
      </c>
      <c r="K53" s="37">
        <f t="shared" si="20"/>
        <v>2</v>
      </c>
      <c r="L53" s="2">
        <f t="shared" si="23"/>
        <v>2</v>
      </c>
      <c r="M53" s="3">
        <f t="shared" si="24"/>
        <v>2</v>
      </c>
      <c r="N53" s="277">
        <v>1</v>
      </c>
      <c r="O53" s="272">
        <v>1</v>
      </c>
      <c r="P53" s="24"/>
      <c r="Q53" s="25"/>
      <c r="R53" s="24"/>
      <c r="S53" s="24"/>
      <c r="T53" s="25"/>
      <c r="U53" s="25"/>
      <c r="V53" s="25"/>
      <c r="W53" s="25"/>
      <c r="X53" s="25"/>
      <c r="Y53" s="25"/>
      <c r="Z53" s="25"/>
      <c r="AA53" s="25"/>
      <c r="AB53" s="26"/>
      <c r="AC53" s="27">
        <v>0.92708333333333337</v>
      </c>
      <c r="AD53" s="91">
        <v>0.92222222222222217</v>
      </c>
      <c r="AE53" s="28"/>
      <c r="AF53" s="28"/>
      <c r="AG53" s="28"/>
      <c r="AH53" s="28"/>
      <c r="AI53" s="28"/>
      <c r="AJ53" s="33"/>
      <c r="AK53" s="28"/>
      <c r="AL53" s="28"/>
      <c r="AM53" s="29"/>
      <c r="AN53" s="29"/>
      <c r="AO53" s="28"/>
      <c r="AP53" s="29"/>
      <c r="AQ53" s="30"/>
    </row>
    <row r="54" spans="1:43" ht="12.9" customHeight="1" x14ac:dyDescent="0.3">
      <c r="A54" s="829"/>
      <c r="B54" s="36">
        <v>14</v>
      </c>
      <c r="C54" s="17" t="s">
        <v>92</v>
      </c>
      <c r="D54" s="215" t="s">
        <v>106</v>
      </c>
      <c r="E54" s="31">
        <v>1967</v>
      </c>
      <c r="F54" s="19">
        <f t="shared" si="19"/>
        <v>49</v>
      </c>
      <c r="G54" s="371" t="s">
        <v>53</v>
      </c>
      <c r="H54" s="21"/>
      <c r="I54" s="200"/>
      <c r="J54" s="22">
        <f>MIN(AC54:AC54:AQ54)</f>
        <v>0.93472222222222223</v>
      </c>
      <c r="K54" s="37">
        <f t="shared" si="20"/>
        <v>2</v>
      </c>
      <c r="L54" s="2">
        <f t="shared" si="23"/>
        <v>2</v>
      </c>
      <c r="M54" s="3">
        <f t="shared" si="24"/>
        <v>2</v>
      </c>
      <c r="N54" s="272">
        <v>1</v>
      </c>
      <c r="O54" s="272">
        <v>1</v>
      </c>
      <c r="P54" s="24"/>
      <c r="Q54" s="25"/>
      <c r="R54" s="24"/>
      <c r="S54" s="25"/>
      <c r="T54" s="25"/>
      <c r="U54" s="25"/>
      <c r="V54" s="25"/>
      <c r="W54" s="25"/>
      <c r="X54" s="25"/>
      <c r="Y54" s="25"/>
      <c r="Z54" s="25"/>
      <c r="AA54" s="25"/>
      <c r="AB54" s="26"/>
      <c r="AC54" s="132">
        <v>0.98611111111111116</v>
      </c>
      <c r="AD54" s="57">
        <v>0.93472222222222223</v>
      </c>
      <c r="AE54" s="28"/>
      <c r="AF54" s="29"/>
      <c r="AG54" s="28"/>
      <c r="AH54" s="29"/>
      <c r="AI54" s="28"/>
      <c r="AJ54" s="29"/>
      <c r="AK54" s="29"/>
      <c r="AL54" s="29"/>
      <c r="AM54" s="29"/>
      <c r="AN54" s="28"/>
      <c r="AO54" s="28"/>
      <c r="AP54" s="28"/>
      <c r="AQ54" s="35"/>
    </row>
    <row r="55" spans="1:43" ht="12.9" customHeight="1" x14ac:dyDescent="0.3">
      <c r="A55" s="829"/>
      <c r="B55" s="36">
        <v>15</v>
      </c>
      <c r="C55" s="17" t="s">
        <v>92</v>
      </c>
      <c r="D55" s="220" t="s">
        <v>249</v>
      </c>
      <c r="E55" s="18">
        <v>1975</v>
      </c>
      <c r="F55" s="19">
        <f t="shared" si="19"/>
        <v>41</v>
      </c>
      <c r="G55" s="371" t="s">
        <v>53</v>
      </c>
      <c r="H55" s="21" t="s">
        <v>376</v>
      </c>
      <c r="I55" s="201"/>
      <c r="J55" s="97" t="s">
        <v>371</v>
      </c>
      <c r="K55" s="37">
        <f t="shared" si="20"/>
        <v>2</v>
      </c>
      <c r="L55" s="2">
        <f t="shared" si="23"/>
        <v>2</v>
      </c>
      <c r="M55" s="3">
        <f t="shared" si="24"/>
        <v>2</v>
      </c>
      <c r="N55" s="272">
        <v>1</v>
      </c>
      <c r="O55" s="272">
        <v>1</v>
      </c>
      <c r="P55" s="24"/>
      <c r="Q55" s="25"/>
      <c r="R55" s="355"/>
      <c r="S55" s="25"/>
      <c r="T55" s="25"/>
      <c r="U55" s="25"/>
      <c r="V55" s="25"/>
      <c r="W55" s="25"/>
      <c r="X55" s="25"/>
      <c r="Y55" s="25"/>
      <c r="Z55" s="25"/>
      <c r="AA55" s="25"/>
      <c r="AB55" s="26"/>
      <c r="AC55" s="60" t="s">
        <v>293</v>
      </c>
      <c r="AD55" s="97" t="s">
        <v>371</v>
      </c>
      <c r="AE55" s="29"/>
      <c r="AF55" s="29"/>
      <c r="AG55" s="34"/>
      <c r="AH55" s="28"/>
      <c r="AI55" s="34"/>
      <c r="AJ55" s="28"/>
      <c r="AK55" s="28"/>
      <c r="AL55" s="28"/>
      <c r="AM55" s="29"/>
      <c r="AN55" s="28"/>
      <c r="AO55" s="28"/>
      <c r="AP55" s="29"/>
      <c r="AQ55" s="30"/>
    </row>
    <row r="56" spans="1:43" ht="12.9" customHeight="1" x14ac:dyDescent="0.3">
      <c r="A56" s="829"/>
      <c r="B56" s="36">
        <v>16</v>
      </c>
      <c r="C56" s="17" t="s">
        <v>92</v>
      </c>
      <c r="D56" s="220" t="s">
        <v>197</v>
      </c>
      <c r="E56" s="19">
        <v>1973</v>
      </c>
      <c r="F56" s="19">
        <f t="shared" si="19"/>
        <v>43</v>
      </c>
      <c r="G56" s="375" t="s">
        <v>63</v>
      </c>
      <c r="H56" s="21"/>
      <c r="I56" s="202"/>
      <c r="J56" s="22">
        <f>MIN(AC56:AC56:AQ56)</f>
        <v>0.99236111111111114</v>
      </c>
      <c r="K56" s="37">
        <f t="shared" si="20"/>
        <v>1</v>
      </c>
      <c r="L56" s="2">
        <f t="shared" ref="L56:L58" si="25">SUM(COUNTIF(N56:AB56,"&gt;-1"))</f>
        <v>1</v>
      </c>
      <c r="M56" s="3">
        <f t="shared" si="24"/>
        <v>1</v>
      </c>
      <c r="N56" s="24"/>
      <c r="O56" s="272">
        <v>1</v>
      </c>
      <c r="P56" s="2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6"/>
      <c r="AC56" s="27"/>
      <c r="AD56" s="91">
        <v>0.99236111111111114</v>
      </c>
      <c r="AE56" s="28"/>
      <c r="AF56" s="29"/>
      <c r="AG56" s="33"/>
      <c r="AH56" s="28"/>
      <c r="AI56" s="28"/>
      <c r="AJ56" s="28"/>
      <c r="AK56" s="28"/>
      <c r="AL56" s="28"/>
      <c r="AM56" s="28"/>
      <c r="AN56" s="28"/>
      <c r="AO56" s="34"/>
      <c r="AP56" s="28"/>
      <c r="AQ56" s="58"/>
    </row>
    <row r="57" spans="1:43" ht="12.9" customHeight="1" x14ac:dyDescent="0.3">
      <c r="A57" s="829"/>
      <c r="B57" s="36">
        <v>17</v>
      </c>
      <c r="C57" s="17" t="s">
        <v>92</v>
      </c>
      <c r="D57" s="214" t="s">
        <v>110</v>
      </c>
      <c r="E57" s="18">
        <v>1968</v>
      </c>
      <c r="F57" s="19">
        <f t="shared" si="19"/>
        <v>48</v>
      </c>
      <c r="G57" s="368" t="s">
        <v>53</v>
      </c>
      <c r="H57" s="21"/>
      <c r="I57" s="201"/>
      <c r="J57" s="22">
        <f>MIN(AC57:AC57:AQ57)</f>
        <v>0</v>
      </c>
      <c r="K57" s="37">
        <f t="shared" si="20"/>
        <v>1</v>
      </c>
      <c r="L57" s="2">
        <f t="shared" si="25"/>
        <v>1</v>
      </c>
      <c r="M57" s="3">
        <f t="shared" si="24"/>
        <v>1</v>
      </c>
      <c r="N57" s="277">
        <v>1</v>
      </c>
      <c r="O57" s="24"/>
      <c r="P57" s="2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6"/>
      <c r="AC57" s="60" t="s">
        <v>224</v>
      </c>
      <c r="AD57" s="64"/>
      <c r="AE57" s="29"/>
      <c r="AF57" s="29"/>
      <c r="AG57" s="34"/>
      <c r="AH57" s="28"/>
      <c r="AI57" s="28"/>
      <c r="AJ57" s="28"/>
      <c r="AK57" s="28"/>
      <c r="AL57" s="29"/>
      <c r="AM57" s="29"/>
      <c r="AN57" s="33"/>
      <c r="AO57" s="28"/>
      <c r="AP57" s="29"/>
      <c r="AQ57" s="58"/>
    </row>
    <row r="58" spans="1:43" ht="12.9" customHeight="1" x14ac:dyDescent="0.3">
      <c r="A58" s="829"/>
      <c r="B58" s="36">
        <v>18</v>
      </c>
      <c r="C58" s="17" t="s">
        <v>92</v>
      </c>
      <c r="D58" s="214"/>
      <c r="E58" s="18"/>
      <c r="F58" s="19"/>
      <c r="G58" s="90"/>
      <c r="H58" s="21"/>
      <c r="I58" s="200"/>
      <c r="J58" s="22">
        <f>MIN(AC58:AC58:AQ58)</f>
        <v>0</v>
      </c>
      <c r="K58" s="339">
        <f t="shared" ref="K58:K60" si="26">IF(COUNTIF(N58:AB58,"&gt;=0")&lt;11,SUM(N58:AB58),SUM(LARGE(N58:AB58,1),LARGE(N58:AB58,2),LARGE(N58:AB58,3),LARGE(N58:AB58,4),LARGE(N58:AB58,5),LARGE(N58:AB58,6),LARGE(N58:AB58,7),LARGE(N58:AB58,8),LARGE(N58:AB58,9),LARGE(N58:AB58,10)))</f>
        <v>0</v>
      </c>
      <c r="L58" s="2">
        <f t="shared" si="25"/>
        <v>0</v>
      </c>
      <c r="M58" s="230"/>
      <c r="N58" s="25"/>
      <c r="O58" s="24"/>
      <c r="P58" s="24"/>
      <c r="Q58" s="25"/>
      <c r="R58" s="25"/>
      <c r="S58" s="25"/>
      <c r="T58" s="25"/>
      <c r="U58" s="25"/>
      <c r="V58" s="25"/>
      <c r="W58" s="25"/>
      <c r="X58" s="25"/>
      <c r="Y58" s="87"/>
      <c r="Z58" s="25"/>
      <c r="AA58" s="25"/>
      <c r="AB58" s="88"/>
      <c r="AC58" s="27"/>
      <c r="AD58" s="64"/>
      <c r="AE58" s="34"/>
      <c r="AF58" s="29"/>
      <c r="AG58" s="28"/>
      <c r="AH58" s="28"/>
      <c r="AI58" s="34"/>
      <c r="AJ58" s="28"/>
      <c r="AK58" s="28"/>
      <c r="AL58" s="28"/>
      <c r="AM58" s="29"/>
      <c r="AN58" s="34"/>
      <c r="AO58" s="28"/>
      <c r="AP58" s="29"/>
      <c r="AQ58" s="58"/>
    </row>
    <row r="59" spans="1:43" ht="12.9" customHeight="1" x14ac:dyDescent="0.3">
      <c r="A59" s="829"/>
      <c r="B59" s="36">
        <v>19</v>
      </c>
      <c r="C59" s="17" t="s">
        <v>92</v>
      </c>
      <c r="D59" s="220"/>
      <c r="E59" s="18"/>
      <c r="F59" s="19"/>
      <c r="G59" s="63"/>
      <c r="H59" s="21"/>
      <c r="I59" s="199"/>
      <c r="J59" s="22">
        <f>MIN(AC59:AC59:AQ59)</f>
        <v>0</v>
      </c>
      <c r="K59" s="339">
        <f t="shared" si="26"/>
        <v>0</v>
      </c>
      <c r="L59" s="229"/>
      <c r="M59" s="230"/>
      <c r="N59" s="25"/>
      <c r="O59" s="24"/>
      <c r="P59" s="24"/>
      <c r="Q59" s="24"/>
      <c r="R59" s="86"/>
      <c r="S59" s="24"/>
      <c r="T59" s="24"/>
      <c r="U59" s="24"/>
      <c r="V59" s="24"/>
      <c r="W59" s="86"/>
      <c r="X59" s="24"/>
      <c r="Y59" s="87"/>
      <c r="Z59" s="25"/>
      <c r="AA59" s="25"/>
      <c r="AB59" s="88"/>
      <c r="AC59" s="60"/>
      <c r="AD59" s="64"/>
      <c r="AE59" s="34"/>
      <c r="AF59" s="29"/>
      <c r="AG59" s="28"/>
      <c r="AH59" s="28"/>
      <c r="AI59" s="34"/>
      <c r="AJ59" s="28"/>
      <c r="AK59" s="28"/>
      <c r="AL59" s="28"/>
      <c r="AM59" s="29"/>
      <c r="AN59" s="28"/>
      <c r="AO59" s="28"/>
      <c r="AP59" s="29"/>
      <c r="AQ59" s="58"/>
    </row>
    <row r="60" spans="1:43" ht="12.9" customHeight="1" x14ac:dyDescent="0.3">
      <c r="A60" s="829"/>
      <c r="B60" s="36">
        <v>20</v>
      </c>
      <c r="C60" s="17" t="s">
        <v>92</v>
      </c>
      <c r="D60" s="215"/>
      <c r="E60" s="31"/>
      <c r="F60" s="19"/>
      <c r="G60" s="63"/>
      <c r="H60" s="21"/>
      <c r="I60" s="201"/>
      <c r="J60" s="22">
        <f>MIN(AC60:AC60:AQ60)</f>
        <v>0</v>
      </c>
      <c r="K60" s="339">
        <f t="shared" si="26"/>
        <v>0</v>
      </c>
      <c r="L60" s="229"/>
      <c r="M60" s="230"/>
      <c r="N60" s="25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5"/>
      <c r="Z60" s="25"/>
      <c r="AA60" s="25"/>
      <c r="AB60" s="26"/>
      <c r="AC60" s="27"/>
      <c r="AD60" s="91"/>
      <c r="AE60" s="29"/>
      <c r="AF60" s="29"/>
      <c r="AG60" s="28"/>
      <c r="AH60" s="28"/>
      <c r="AI60" s="28"/>
      <c r="AJ60" s="28"/>
      <c r="AK60" s="28"/>
      <c r="AL60" s="28"/>
      <c r="AM60" s="29"/>
      <c r="AN60" s="28"/>
      <c r="AO60" s="28"/>
      <c r="AP60" s="29"/>
      <c r="AQ60" s="58"/>
    </row>
    <row r="61" spans="1:43" ht="10.5" customHeight="1" x14ac:dyDescent="0.3">
      <c r="A61" s="829"/>
      <c r="B61" s="36">
        <v>16</v>
      </c>
      <c r="C61" s="17"/>
      <c r="D61" s="216"/>
      <c r="E61" s="36"/>
      <c r="F61" s="36"/>
      <c r="G61" s="39"/>
      <c r="H61" s="92"/>
      <c r="I61" s="93"/>
      <c r="J61" s="94"/>
      <c r="K61" s="340"/>
      <c r="L61" s="233"/>
      <c r="M61" s="234">
        <f t="shared" ref="M61" si="27">SUM(N61:AB61)</f>
        <v>27</v>
      </c>
      <c r="N61" s="42">
        <f t="shared" ref="N61:AB61" si="28">COUNTIF(N41:N60,"&gt;-1")</f>
        <v>14</v>
      </c>
      <c r="O61" s="42">
        <f t="shared" si="28"/>
        <v>13</v>
      </c>
      <c r="P61" s="42">
        <f t="shared" si="28"/>
        <v>0</v>
      </c>
      <c r="Q61" s="42">
        <f t="shared" si="28"/>
        <v>0</v>
      </c>
      <c r="R61" s="42">
        <f t="shared" si="28"/>
        <v>0</v>
      </c>
      <c r="S61" s="42">
        <f t="shared" si="28"/>
        <v>0</v>
      </c>
      <c r="T61" s="42">
        <f t="shared" si="28"/>
        <v>0</v>
      </c>
      <c r="U61" s="42">
        <f t="shared" si="28"/>
        <v>0</v>
      </c>
      <c r="V61" s="42">
        <f t="shared" si="28"/>
        <v>0</v>
      </c>
      <c r="W61" s="42">
        <f t="shared" si="28"/>
        <v>0</v>
      </c>
      <c r="X61" s="42">
        <f t="shared" si="28"/>
        <v>0</v>
      </c>
      <c r="Y61" s="42">
        <f t="shared" si="28"/>
        <v>0</v>
      </c>
      <c r="Z61" s="42">
        <f t="shared" si="28"/>
        <v>0</v>
      </c>
      <c r="AA61" s="42">
        <f t="shared" si="28"/>
        <v>0</v>
      </c>
      <c r="AB61" s="95">
        <f t="shared" si="28"/>
        <v>0</v>
      </c>
      <c r="AC61" s="45"/>
      <c r="AD61" s="46"/>
      <c r="AE61" s="47"/>
      <c r="AF61" s="46"/>
      <c r="AG61" s="46"/>
      <c r="AH61" s="46"/>
      <c r="AI61" s="46"/>
      <c r="AJ61" s="46"/>
      <c r="AK61" s="46"/>
      <c r="AL61" s="46"/>
      <c r="AM61" s="46"/>
      <c r="AN61" s="33"/>
      <c r="AO61" s="33"/>
      <c r="AP61" s="46"/>
      <c r="AQ61" s="79"/>
    </row>
    <row r="62" spans="1:43" ht="12.9" customHeight="1" x14ac:dyDescent="0.35">
      <c r="A62" s="402" t="s">
        <v>0</v>
      </c>
      <c r="B62" s="403" t="s">
        <v>1</v>
      </c>
      <c r="C62" s="404" t="s">
        <v>2</v>
      </c>
      <c r="D62" s="405" t="s">
        <v>3</v>
      </c>
      <c r="E62" s="406" t="s">
        <v>4</v>
      </c>
      <c r="F62" s="406" t="s">
        <v>5</v>
      </c>
      <c r="G62" s="407" t="s">
        <v>6</v>
      </c>
      <c r="H62" s="408" t="s">
        <v>7</v>
      </c>
      <c r="I62" s="409" t="s">
        <v>8</v>
      </c>
      <c r="J62" s="410" t="s">
        <v>9</v>
      </c>
      <c r="K62" s="411" t="s">
        <v>10</v>
      </c>
      <c r="L62" s="412" t="s">
        <v>11</v>
      </c>
      <c r="M62" s="413" t="s">
        <v>12</v>
      </c>
      <c r="N62" s="414" t="s">
        <v>13</v>
      </c>
      <c r="O62" s="406" t="s">
        <v>14</v>
      </c>
      <c r="P62" s="406" t="s">
        <v>15</v>
      </c>
      <c r="Q62" s="406" t="s">
        <v>16</v>
      </c>
      <c r="R62" s="406" t="s">
        <v>17</v>
      </c>
      <c r="S62" s="406" t="s">
        <v>18</v>
      </c>
      <c r="T62" s="406" t="s">
        <v>19</v>
      </c>
      <c r="U62" s="406" t="s">
        <v>20</v>
      </c>
      <c r="V62" s="406" t="s">
        <v>21</v>
      </c>
      <c r="W62" s="406" t="s">
        <v>22</v>
      </c>
      <c r="X62" s="406" t="s">
        <v>23</v>
      </c>
      <c r="Y62" s="406" t="s">
        <v>24</v>
      </c>
      <c r="Z62" s="406" t="s">
        <v>25</v>
      </c>
      <c r="AA62" s="406" t="s">
        <v>26</v>
      </c>
      <c r="AB62" s="415" t="s">
        <v>27</v>
      </c>
      <c r="AC62" s="416" t="s">
        <v>28</v>
      </c>
      <c r="AD62" s="417" t="s">
        <v>29</v>
      </c>
      <c r="AE62" s="417" t="s">
        <v>30</v>
      </c>
      <c r="AF62" s="417" t="s">
        <v>31</v>
      </c>
      <c r="AG62" s="417" t="s">
        <v>32</v>
      </c>
      <c r="AH62" s="417" t="s">
        <v>33</v>
      </c>
      <c r="AI62" s="417" t="s">
        <v>34</v>
      </c>
      <c r="AJ62" s="417" t="s">
        <v>35</v>
      </c>
      <c r="AK62" s="417" t="s">
        <v>36</v>
      </c>
      <c r="AL62" s="417" t="s">
        <v>37</v>
      </c>
      <c r="AM62" s="417" t="s">
        <v>38</v>
      </c>
      <c r="AN62" s="417" t="s">
        <v>39</v>
      </c>
      <c r="AO62" s="417" t="s">
        <v>40</v>
      </c>
      <c r="AP62" s="417" t="s">
        <v>41</v>
      </c>
      <c r="AQ62" s="418" t="s">
        <v>42</v>
      </c>
    </row>
    <row r="63" spans="1:43" ht="12.9" customHeight="1" x14ac:dyDescent="0.3">
      <c r="A63" s="829" t="s">
        <v>111</v>
      </c>
      <c r="B63" s="36">
        <v>1</v>
      </c>
      <c r="C63" s="17" t="s">
        <v>112</v>
      </c>
      <c r="D63" s="215" t="s">
        <v>117</v>
      </c>
      <c r="E63" s="31">
        <v>1962</v>
      </c>
      <c r="F63" s="19">
        <f t="shared" ref="F63:F70" si="29">SUM(2016-E63)</f>
        <v>54</v>
      </c>
      <c r="G63" s="20" t="s">
        <v>78</v>
      </c>
      <c r="H63" s="21"/>
      <c r="I63" s="201"/>
      <c r="J63" s="22">
        <f>MIN(AC63:AC63:AQ63)</f>
        <v>0.72083333333333333</v>
      </c>
      <c r="K63" s="37">
        <f t="shared" ref="K63:K70" si="30">IF(COUNTIF(N63:AB63,"&gt;=0")&lt;11,SUM(N63:AB63),SUM(LARGE(N63:AB63,1),LARGE(N63:AB63,2),LARGE(N63:AB63,3),LARGE(N63:AB63,4),LARGE(N63:AB63,5),LARGE(N63:AB63,6),LARGE(N63:AB63,7),LARGE(N63:AB63,8),LARGE(N63:AB63,9),LARGE(N63:AB63,10)))</f>
        <v>20</v>
      </c>
      <c r="L63" s="2">
        <f t="shared" ref="L63:L71" si="31">SUM(COUNTIF(N63:AB63,"&gt;-1"))</f>
        <v>2</v>
      </c>
      <c r="M63" s="3">
        <f t="shared" ref="M63:M71" si="32">SUM(N63:AB63)</f>
        <v>20</v>
      </c>
      <c r="N63" s="23">
        <v>10</v>
      </c>
      <c r="O63" s="23">
        <v>10</v>
      </c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100"/>
      <c r="AB63" s="56"/>
      <c r="AC63" s="61">
        <v>0.72916666666666663</v>
      </c>
      <c r="AD63" s="29">
        <v>0.72083333333333333</v>
      </c>
      <c r="AE63" s="28"/>
      <c r="AF63" s="28"/>
      <c r="AG63" s="29"/>
      <c r="AH63" s="29"/>
      <c r="AI63" s="28"/>
      <c r="AJ63" s="28"/>
      <c r="AK63" s="28"/>
      <c r="AL63" s="29"/>
      <c r="AM63" s="29"/>
      <c r="AN63" s="29"/>
      <c r="AO63" s="29"/>
      <c r="AP63" s="29"/>
      <c r="AQ63" s="58"/>
    </row>
    <row r="64" spans="1:43" ht="12.9" customHeight="1" x14ac:dyDescent="0.3">
      <c r="A64" s="829"/>
      <c r="B64" s="36">
        <v>2</v>
      </c>
      <c r="C64" s="17" t="s">
        <v>112</v>
      </c>
      <c r="D64" s="215" t="s">
        <v>294</v>
      </c>
      <c r="E64" s="31">
        <v>1962</v>
      </c>
      <c r="F64" s="19">
        <f t="shared" si="29"/>
        <v>54</v>
      </c>
      <c r="G64" s="63" t="s">
        <v>59</v>
      </c>
      <c r="H64" s="21"/>
      <c r="I64" s="201"/>
      <c r="J64" s="22">
        <f>MIN(AC64:AC64:AQ64)</f>
        <v>0.78333333333333333</v>
      </c>
      <c r="K64" s="37">
        <f t="shared" si="30"/>
        <v>17</v>
      </c>
      <c r="L64" s="2">
        <f t="shared" si="31"/>
        <v>2</v>
      </c>
      <c r="M64" s="3">
        <f t="shared" si="32"/>
        <v>17</v>
      </c>
      <c r="N64" s="272">
        <v>9</v>
      </c>
      <c r="O64" s="272">
        <v>8</v>
      </c>
      <c r="P64" s="24"/>
      <c r="Q64" s="24"/>
      <c r="R64" s="24"/>
      <c r="S64" s="25"/>
      <c r="T64" s="24"/>
      <c r="U64" s="24"/>
      <c r="V64" s="24"/>
      <c r="W64" s="24"/>
      <c r="X64" s="24"/>
      <c r="Y64" s="25"/>
      <c r="Z64" s="24"/>
      <c r="AA64" s="24"/>
      <c r="AB64" s="56"/>
      <c r="AC64" s="61">
        <v>0.80138888888888893</v>
      </c>
      <c r="AD64" s="29">
        <v>0.78333333333333333</v>
      </c>
      <c r="AE64" s="28"/>
      <c r="AF64" s="29"/>
      <c r="AG64" s="34"/>
      <c r="AH64" s="29"/>
      <c r="AI64" s="96"/>
      <c r="AJ64" s="28"/>
      <c r="AK64" s="28"/>
      <c r="AL64" s="28"/>
      <c r="AM64" s="29"/>
      <c r="AN64" s="28"/>
      <c r="AO64" s="28"/>
      <c r="AP64" s="28"/>
      <c r="AQ64" s="30"/>
    </row>
    <row r="65" spans="1:43" ht="12.9" customHeight="1" x14ac:dyDescent="0.3">
      <c r="A65" s="829"/>
      <c r="B65" s="36">
        <v>3</v>
      </c>
      <c r="C65" s="17" t="s">
        <v>112</v>
      </c>
      <c r="D65" s="215" t="s">
        <v>118</v>
      </c>
      <c r="E65" s="31">
        <v>1960</v>
      </c>
      <c r="F65" s="19">
        <f t="shared" si="29"/>
        <v>56</v>
      </c>
      <c r="G65" s="63" t="s">
        <v>55</v>
      </c>
      <c r="H65" s="21"/>
      <c r="I65" s="201"/>
      <c r="J65" s="22">
        <f>MIN(AC65:AC65:AQ65)</f>
        <v>0.84791666666666676</v>
      </c>
      <c r="K65" s="37">
        <f t="shared" si="30"/>
        <v>14</v>
      </c>
      <c r="L65" s="2">
        <f t="shared" si="31"/>
        <v>2</v>
      </c>
      <c r="M65" s="3">
        <f t="shared" si="32"/>
        <v>14</v>
      </c>
      <c r="N65" s="272">
        <v>7</v>
      </c>
      <c r="O65" s="272">
        <v>7</v>
      </c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56"/>
      <c r="AC65" s="61">
        <v>0.85902777777777783</v>
      </c>
      <c r="AD65" s="91">
        <v>0.84791666666666676</v>
      </c>
      <c r="AE65" s="28"/>
      <c r="AF65" s="34"/>
      <c r="AG65" s="34"/>
      <c r="AH65" s="29"/>
      <c r="AI65" s="28"/>
      <c r="AJ65" s="29"/>
      <c r="AK65" s="28"/>
      <c r="AL65" s="29"/>
      <c r="AM65" s="28"/>
      <c r="AN65" s="34"/>
      <c r="AO65" s="28"/>
      <c r="AP65" s="28"/>
      <c r="AQ65" s="35"/>
    </row>
    <row r="66" spans="1:43" ht="12.9" customHeight="1" x14ac:dyDescent="0.3">
      <c r="A66" s="829"/>
      <c r="B66" s="36">
        <v>4</v>
      </c>
      <c r="C66" s="17" t="s">
        <v>112</v>
      </c>
      <c r="D66" s="214" t="s">
        <v>116</v>
      </c>
      <c r="E66" s="18">
        <v>1963</v>
      </c>
      <c r="F66" s="19">
        <f t="shared" si="29"/>
        <v>53</v>
      </c>
      <c r="G66" s="379" t="s">
        <v>51</v>
      </c>
      <c r="H66" s="21"/>
      <c r="I66" s="201"/>
      <c r="J66" s="22">
        <f>MIN(AC66:AC66:AQ66)</f>
        <v>0.77847222222222223</v>
      </c>
      <c r="K66" s="37">
        <f t="shared" si="30"/>
        <v>9</v>
      </c>
      <c r="L66" s="2">
        <f t="shared" si="31"/>
        <v>1</v>
      </c>
      <c r="M66" s="3">
        <f t="shared" si="32"/>
        <v>9</v>
      </c>
      <c r="N66" s="24"/>
      <c r="O66" s="272">
        <v>9</v>
      </c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56"/>
      <c r="AC66" s="27"/>
      <c r="AD66" s="91">
        <v>0.77847222222222223</v>
      </c>
      <c r="AE66" s="29"/>
      <c r="AF66" s="29"/>
      <c r="AG66" s="29"/>
      <c r="AH66" s="29"/>
      <c r="AI66" s="28"/>
      <c r="AJ66" s="29"/>
      <c r="AK66" s="28"/>
      <c r="AL66" s="29"/>
      <c r="AM66" s="28"/>
      <c r="AN66" s="34"/>
      <c r="AO66" s="28"/>
      <c r="AP66" s="28"/>
      <c r="AQ66" s="30"/>
    </row>
    <row r="67" spans="1:43" ht="12.9" customHeight="1" x14ac:dyDescent="0.3">
      <c r="A67" s="829"/>
      <c r="B67" s="36">
        <v>5</v>
      </c>
      <c r="C67" s="17" t="s">
        <v>112</v>
      </c>
      <c r="D67" s="220" t="s">
        <v>113</v>
      </c>
      <c r="E67" s="19">
        <v>1964</v>
      </c>
      <c r="F67" s="19">
        <f t="shared" si="29"/>
        <v>52</v>
      </c>
      <c r="G67" s="375" t="s">
        <v>63</v>
      </c>
      <c r="H67" s="21"/>
      <c r="I67" s="201"/>
      <c r="J67" s="22">
        <f>MIN(AC67:AC67:AQ67)</f>
        <v>0.81388888888888899</v>
      </c>
      <c r="K67" s="37">
        <f t="shared" si="30"/>
        <v>8</v>
      </c>
      <c r="L67" s="2">
        <f t="shared" si="31"/>
        <v>1</v>
      </c>
      <c r="M67" s="3">
        <f t="shared" si="32"/>
        <v>8</v>
      </c>
      <c r="N67" s="272">
        <v>8</v>
      </c>
      <c r="O67" s="24"/>
      <c r="P67" s="24"/>
      <c r="Q67" s="24"/>
      <c r="R67" s="25"/>
      <c r="S67" s="25"/>
      <c r="T67" s="24"/>
      <c r="U67" s="24"/>
      <c r="V67" s="24"/>
      <c r="W67" s="24"/>
      <c r="X67" s="25"/>
      <c r="Y67" s="24"/>
      <c r="Z67" s="24"/>
      <c r="AA67" s="24"/>
      <c r="AB67" s="56"/>
      <c r="AC67" s="27">
        <v>0.81388888888888899</v>
      </c>
      <c r="AD67" s="97"/>
      <c r="AE67" s="34"/>
      <c r="AF67" s="29"/>
      <c r="AG67" s="29"/>
      <c r="AH67" s="29"/>
      <c r="AI67" s="29"/>
      <c r="AJ67" s="29"/>
      <c r="AK67" s="28"/>
      <c r="AL67" s="28"/>
      <c r="AM67" s="29"/>
      <c r="AN67" s="29"/>
      <c r="AO67" s="28"/>
      <c r="AP67" s="28"/>
      <c r="AQ67" s="30"/>
    </row>
    <row r="68" spans="1:43" ht="12.9" customHeight="1" x14ac:dyDescent="0.3">
      <c r="A68" s="829"/>
      <c r="B68" s="36">
        <v>6</v>
      </c>
      <c r="C68" s="17" t="s">
        <v>112</v>
      </c>
      <c r="D68" s="215" t="s">
        <v>119</v>
      </c>
      <c r="E68" s="31">
        <v>1965</v>
      </c>
      <c r="F68" s="19">
        <f t="shared" si="29"/>
        <v>51</v>
      </c>
      <c r="G68" s="83" t="s">
        <v>367</v>
      </c>
      <c r="H68" s="21"/>
      <c r="I68" s="201"/>
      <c r="J68" s="22">
        <f>MIN(AC68:AC68:AQ68)</f>
        <v>0.93611111111111101</v>
      </c>
      <c r="K68" s="37">
        <f t="shared" si="30"/>
        <v>6</v>
      </c>
      <c r="L68" s="2">
        <f t="shared" si="31"/>
        <v>1</v>
      </c>
      <c r="M68" s="3">
        <f t="shared" si="32"/>
        <v>6</v>
      </c>
      <c r="N68" s="24"/>
      <c r="O68" s="272">
        <v>6</v>
      </c>
      <c r="P68" s="24"/>
      <c r="Q68" s="24"/>
      <c r="R68" s="25"/>
      <c r="S68" s="24"/>
      <c r="T68" s="24"/>
      <c r="U68" s="24"/>
      <c r="V68" s="24"/>
      <c r="W68" s="24"/>
      <c r="X68" s="25"/>
      <c r="Y68" s="24"/>
      <c r="Z68" s="24"/>
      <c r="AA68" s="24"/>
      <c r="AB68" s="56"/>
      <c r="AC68" s="61"/>
      <c r="AD68" s="91">
        <v>0.93611111111111101</v>
      </c>
      <c r="AE68" s="34"/>
      <c r="AF68" s="29"/>
      <c r="AG68" s="29"/>
      <c r="AH68" s="29"/>
      <c r="AI68" s="28"/>
      <c r="AJ68" s="29"/>
      <c r="AK68" s="28"/>
      <c r="AL68" s="29"/>
      <c r="AM68" s="28"/>
      <c r="AN68" s="28"/>
      <c r="AO68" s="28"/>
      <c r="AP68" s="28"/>
      <c r="AQ68" s="35"/>
    </row>
    <row r="69" spans="1:43" ht="12.9" customHeight="1" x14ac:dyDescent="0.3">
      <c r="A69" s="829"/>
      <c r="B69" s="36">
        <v>7</v>
      </c>
      <c r="C69" s="17" t="s">
        <v>112</v>
      </c>
      <c r="D69" s="215" t="s">
        <v>122</v>
      </c>
      <c r="E69" s="31">
        <v>1963</v>
      </c>
      <c r="F69" s="19">
        <f t="shared" si="29"/>
        <v>53</v>
      </c>
      <c r="G69" s="63" t="s">
        <v>56</v>
      </c>
      <c r="H69" s="21"/>
      <c r="I69" s="201"/>
      <c r="J69" s="22">
        <f>MIN(AC69:AC69:AQ69)</f>
        <v>0.87986111111111109</v>
      </c>
      <c r="K69" s="37">
        <f t="shared" si="30"/>
        <v>6</v>
      </c>
      <c r="L69" s="2">
        <f t="shared" si="31"/>
        <v>1</v>
      </c>
      <c r="M69" s="3">
        <f t="shared" si="32"/>
        <v>6</v>
      </c>
      <c r="N69" s="272">
        <v>6</v>
      </c>
      <c r="O69" s="24"/>
      <c r="P69" s="24"/>
      <c r="Q69" s="24"/>
      <c r="R69" s="25"/>
      <c r="S69" s="25"/>
      <c r="T69" s="24"/>
      <c r="U69" s="24"/>
      <c r="V69" s="24"/>
      <c r="W69" s="24"/>
      <c r="X69" s="25"/>
      <c r="Y69" s="24"/>
      <c r="Z69" s="24"/>
      <c r="AA69" s="24"/>
      <c r="AB69" s="56"/>
      <c r="AC69" s="61">
        <v>0.87986111111111109</v>
      </c>
      <c r="AD69" s="91"/>
      <c r="AE69" s="34"/>
      <c r="AF69" s="29"/>
      <c r="AG69" s="34"/>
      <c r="AH69" s="29"/>
      <c r="AI69" s="28"/>
      <c r="AJ69" s="29"/>
      <c r="AK69" s="28"/>
      <c r="AL69" s="29"/>
      <c r="AM69" s="28"/>
      <c r="AN69" s="34"/>
      <c r="AO69" s="28"/>
      <c r="AP69" s="28"/>
      <c r="AQ69" s="35"/>
    </row>
    <row r="70" spans="1:43" ht="12.9" customHeight="1" x14ac:dyDescent="0.3">
      <c r="A70" s="829"/>
      <c r="B70" s="36">
        <v>8</v>
      </c>
      <c r="C70" s="17" t="s">
        <v>112</v>
      </c>
      <c r="D70" s="215" t="s">
        <v>114</v>
      </c>
      <c r="E70" s="31">
        <v>1962</v>
      </c>
      <c r="F70" s="19">
        <f t="shared" si="29"/>
        <v>54</v>
      </c>
      <c r="G70" s="369" t="s">
        <v>53</v>
      </c>
      <c r="H70" s="21"/>
      <c r="I70" s="201"/>
      <c r="J70" s="22">
        <f>MIN(AC70:AC70:AQ70)</f>
        <v>0.98611111111111116</v>
      </c>
      <c r="K70" s="37">
        <f t="shared" si="30"/>
        <v>5</v>
      </c>
      <c r="L70" s="2">
        <f t="shared" si="31"/>
        <v>1</v>
      </c>
      <c r="M70" s="3">
        <f t="shared" si="32"/>
        <v>5</v>
      </c>
      <c r="N70" s="24"/>
      <c r="O70" s="272">
        <v>5</v>
      </c>
      <c r="P70" s="24"/>
      <c r="Q70" s="24"/>
      <c r="R70" s="25"/>
      <c r="S70" s="25"/>
      <c r="T70" s="24"/>
      <c r="U70" s="24"/>
      <c r="V70" s="24"/>
      <c r="W70" s="24"/>
      <c r="X70" s="25"/>
      <c r="Y70" s="24"/>
      <c r="Z70" s="24"/>
      <c r="AA70" s="24"/>
      <c r="AB70" s="56"/>
      <c r="AC70" s="61"/>
      <c r="AD70" s="91">
        <v>0.98611111111111116</v>
      </c>
      <c r="AE70" s="34"/>
      <c r="AF70" s="29"/>
      <c r="AG70" s="34"/>
      <c r="AH70" s="29"/>
      <c r="AI70" s="97"/>
      <c r="AJ70" s="97"/>
      <c r="AK70" s="28"/>
      <c r="AL70" s="29"/>
      <c r="AM70" s="34"/>
      <c r="AN70" s="34"/>
      <c r="AO70" s="28"/>
      <c r="AP70" s="28"/>
      <c r="AQ70" s="35"/>
    </row>
    <row r="71" spans="1:43" ht="12.9" customHeight="1" x14ac:dyDescent="0.3">
      <c r="A71" s="829"/>
      <c r="B71" s="36">
        <v>9</v>
      </c>
      <c r="C71" s="17" t="s">
        <v>112</v>
      </c>
      <c r="D71" s="215"/>
      <c r="E71" s="31"/>
      <c r="F71" s="19"/>
      <c r="G71" s="63"/>
      <c r="H71" s="21"/>
      <c r="I71" s="201"/>
      <c r="J71" s="22">
        <f>MIN(AC71:AC71:AQ71)</f>
        <v>0</v>
      </c>
      <c r="K71" s="339">
        <f t="shared" ref="K71:K72" si="33">IF(COUNTIF(N71:AB71,"&gt;=0")&lt;11,SUM(N71:AB71),SUM(LARGE(N71:AB71,1),LARGE(N71:AB71,2),LARGE(N71:AB71,3),LARGE(N71:AB71,4),LARGE(N71:AB71,5),LARGE(N71:AB71,6),LARGE(N71:AB71,7),LARGE(N71:AB71,8),LARGE(N71:AB71,9),LARGE(N71:AB71,10)))</f>
        <v>0</v>
      </c>
      <c r="L71" s="2">
        <f t="shared" si="31"/>
        <v>0</v>
      </c>
      <c r="M71" s="3">
        <f t="shared" si="32"/>
        <v>0</v>
      </c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5"/>
      <c r="Y71" s="24"/>
      <c r="Z71" s="24"/>
      <c r="AA71" s="24"/>
      <c r="AB71" s="56"/>
      <c r="AC71" s="27"/>
      <c r="AD71" s="97"/>
      <c r="AE71" s="34"/>
      <c r="AF71" s="29"/>
      <c r="AG71" s="34"/>
      <c r="AH71" s="29"/>
      <c r="AI71" s="97"/>
      <c r="AJ71" s="91"/>
      <c r="AK71" s="28"/>
      <c r="AL71" s="29"/>
      <c r="AM71" s="28"/>
      <c r="AN71" s="29"/>
      <c r="AO71" s="28"/>
      <c r="AP71" s="28"/>
      <c r="AQ71" s="35"/>
    </row>
    <row r="72" spans="1:43" ht="12.9" customHeight="1" x14ac:dyDescent="0.3">
      <c r="A72" s="829"/>
      <c r="B72" s="36">
        <v>10</v>
      </c>
      <c r="C72" s="17" t="s">
        <v>112</v>
      </c>
      <c r="D72" s="215"/>
      <c r="E72" s="31"/>
      <c r="F72" s="19"/>
      <c r="G72" s="20"/>
      <c r="H72" s="21"/>
      <c r="I72" s="201"/>
      <c r="J72" s="22">
        <f>MIN(AC72:AC72:AQ72)</f>
        <v>0</v>
      </c>
      <c r="K72" s="339">
        <f t="shared" si="33"/>
        <v>0</v>
      </c>
      <c r="L72" s="2">
        <f t="shared" ref="L72" si="34">SUM(COUNTIF(N72:AB72,"&gt;-1"))</f>
        <v>0</v>
      </c>
      <c r="M72" s="3">
        <f t="shared" ref="M72" si="35">SUM(N72:AB72)</f>
        <v>0</v>
      </c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5"/>
      <c r="Y72" s="24"/>
      <c r="Z72" s="24"/>
      <c r="AA72" s="24"/>
      <c r="AB72" s="56"/>
      <c r="AC72" s="61"/>
      <c r="AD72" s="97"/>
      <c r="AE72" s="34"/>
      <c r="AF72" s="29"/>
      <c r="AG72" s="34"/>
      <c r="AH72" s="29"/>
      <c r="AI72" s="97"/>
      <c r="AJ72" s="91"/>
      <c r="AK72" s="28"/>
      <c r="AL72" s="29"/>
      <c r="AM72" s="28"/>
      <c r="AN72" s="34"/>
      <c r="AO72" s="28"/>
      <c r="AP72" s="28"/>
      <c r="AQ72" s="35"/>
    </row>
    <row r="73" spans="1:43" ht="9" customHeight="1" x14ac:dyDescent="0.3">
      <c r="A73" s="829"/>
      <c r="B73" s="36">
        <v>8</v>
      </c>
      <c r="C73" s="38"/>
      <c r="D73" s="216"/>
      <c r="E73" s="36"/>
      <c r="F73" s="36"/>
      <c r="G73" s="39"/>
      <c r="H73" s="40"/>
      <c r="I73" s="98"/>
      <c r="J73" s="41"/>
      <c r="K73" s="340"/>
      <c r="L73" s="233"/>
      <c r="M73" s="234">
        <f t="shared" ref="M73" si="36">SUM(N73:AB73)</f>
        <v>11</v>
      </c>
      <c r="N73" s="42">
        <f t="shared" ref="N73:AB73" si="37">COUNTIF(N63:N72,"&gt;-1")</f>
        <v>5</v>
      </c>
      <c r="O73" s="42">
        <f t="shared" si="37"/>
        <v>6</v>
      </c>
      <c r="P73" s="43">
        <f t="shared" si="37"/>
        <v>0</v>
      </c>
      <c r="Q73" s="43">
        <f t="shared" si="37"/>
        <v>0</v>
      </c>
      <c r="R73" s="43">
        <f t="shared" si="37"/>
        <v>0</v>
      </c>
      <c r="S73" s="43">
        <f t="shared" si="37"/>
        <v>0</v>
      </c>
      <c r="T73" s="43">
        <f t="shared" si="37"/>
        <v>0</v>
      </c>
      <c r="U73" s="43">
        <f t="shared" si="37"/>
        <v>0</v>
      </c>
      <c r="V73" s="43">
        <f t="shared" si="37"/>
        <v>0</v>
      </c>
      <c r="W73" s="43">
        <f t="shared" si="37"/>
        <v>0</v>
      </c>
      <c r="X73" s="43">
        <f t="shared" si="37"/>
        <v>0</v>
      </c>
      <c r="Y73" s="43">
        <f t="shared" si="37"/>
        <v>0</v>
      </c>
      <c r="Z73" s="43">
        <f t="shared" si="37"/>
        <v>0</v>
      </c>
      <c r="AA73" s="43">
        <f t="shared" si="37"/>
        <v>0</v>
      </c>
      <c r="AB73" s="44">
        <f t="shared" si="37"/>
        <v>0</v>
      </c>
      <c r="AC73" s="45"/>
      <c r="AD73" s="46"/>
      <c r="AE73" s="47"/>
      <c r="AF73" s="46"/>
      <c r="AG73" s="46"/>
      <c r="AH73" s="46"/>
      <c r="AI73" s="46"/>
      <c r="AJ73" s="46"/>
      <c r="AK73" s="46"/>
      <c r="AL73" s="46"/>
      <c r="AM73" s="46"/>
      <c r="AN73" s="33"/>
      <c r="AO73" s="33"/>
      <c r="AP73" s="46"/>
      <c r="AQ73" s="48"/>
    </row>
    <row r="74" spans="1:43" ht="12.9" customHeight="1" x14ac:dyDescent="0.35">
      <c r="A74" s="402" t="s">
        <v>0</v>
      </c>
      <c r="B74" s="403" t="s">
        <v>1</v>
      </c>
      <c r="C74" s="404" t="s">
        <v>2</v>
      </c>
      <c r="D74" s="405" t="s">
        <v>3</v>
      </c>
      <c r="E74" s="406" t="s">
        <v>4</v>
      </c>
      <c r="F74" s="406" t="s">
        <v>5</v>
      </c>
      <c r="G74" s="407" t="s">
        <v>6</v>
      </c>
      <c r="H74" s="408" t="s">
        <v>7</v>
      </c>
      <c r="I74" s="409" t="s">
        <v>8</v>
      </c>
      <c r="J74" s="410" t="s">
        <v>9</v>
      </c>
      <c r="K74" s="411" t="s">
        <v>10</v>
      </c>
      <c r="L74" s="412" t="s">
        <v>11</v>
      </c>
      <c r="M74" s="413" t="s">
        <v>12</v>
      </c>
      <c r="N74" s="414" t="s">
        <v>13</v>
      </c>
      <c r="O74" s="406" t="s">
        <v>14</v>
      </c>
      <c r="P74" s="406" t="s">
        <v>15</v>
      </c>
      <c r="Q74" s="406" t="s">
        <v>16</v>
      </c>
      <c r="R74" s="406" t="s">
        <v>17</v>
      </c>
      <c r="S74" s="406" t="s">
        <v>18</v>
      </c>
      <c r="T74" s="406" t="s">
        <v>19</v>
      </c>
      <c r="U74" s="406" t="s">
        <v>20</v>
      </c>
      <c r="V74" s="406" t="s">
        <v>21</v>
      </c>
      <c r="W74" s="406" t="s">
        <v>22</v>
      </c>
      <c r="X74" s="406" t="s">
        <v>23</v>
      </c>
      <c r="Y74" s="406" t="s">
        <v>24</v>
      </c>
      <c r="Z74" s="406" t="s">
        <v>25</v>
      </c>
      <c r="AA74" s="406" t="s">
        <v>26</v>
      </c>
      <c r="AB74" s="415" t="s">
        <v>27</v>
      </c>
      <c r="AC74" s="416" t="s">
        <v>28</v>
      </c>
      <c r="AD74" s="417" t="s">
        <v>29</v>
      </c>
      <c r="AE74" s="417" t="s">
        <v>30</v>
      </c>
      <c r="AF74" s="417" t="s">
        <v>31</v>
      </c>
      <c r="AG74" s="417" t="s">
        <v>32</v>
      </c>
      <c r="AH74" s="417" t="s">
        <v>33</v>
      </c>
      <c r="AI74" s="417" t="s">
        <v>34</v>
      </c>
      <c r="AJ74" s="417" t="s">
        <v>35</v>
      </c>
      <c r="AK74" s="417" t="s">
        <v>36</v>
      </c>
      <c r="AL74" s="417" t="s">
        <v>37</v>
      </c>
      <c r="AM74" s="417" t="s">
        <v>38</v>
      </c>
      <c r="AN74" s="417" t="s">
        <v>39</v>
      </c>
      <c r="AO74" s="417" t="s">
        <v>40</v>
      </c>
      <c r="AP74" s="417" t="s">
        <v>41</v>
      </c>
      <c r="AQ74" s="418" t="s">
        <v>42</v>
      </c>
    </row>
    <row r="75" spans="1:43" ht="12.9" customHeight="1" x14ac:dyDescent="0.3">
      <c r="A75" s="837" t="s">
        <v>123</v>
      </c>
      <c r="B75" s="207">
        <v>1</v>
      </c>
      <c r="C75" s="99" t="s">
        <v>124</v>
      </c>
      <c r="D75" s="357" t="s">
        <v>135</v>
      </c>
      <c r="E75" s="358">
        <v>1947</v>
      </c>
      <c r="F75" s="19">
        <f t="shared" ref="F75:F80" si="38">SUM(2016-E75)</f>
        <v>69</v>
      </c>
      <c r="G75" s="377" t="s">
        <v>63</v>
      </c>
      <c r="H75" s="21"/>
      <c r="I75" s="199"/>
      <c r="J75" s="97" t="s">
        <v>75</v>
      </c>
      <c r="K75" s="106">
        <f t="shared" ref="K75:K80" si="39">IF(COUNTIF(N75:AB75,"&gt;=0")&lt;11,SUM(N75:AB75),SUM(LARGE(N75:AB75,1),LARGE(N75:AB75,2),LARGE(N75:AB75,3),LARGE(N75:AB75,4),LARGE(N75:AB75,5),LARGE(N75:AB75,6),LARGE(N75:AB75,7),LARGE(N75:AB75,8),LARGE(N75:AB75,9),LARGE(N75:AB75,10)))</f>
        <v>19</v>
      </c>
      <c r="L75" s="2">
        <f t="shared" ref="L75:L83" si="40">SUM(COUNTIF(N75:AB75,"&gt;-1"))</f>
        <v>2</v>
      </c>
      <c r="M75" s="3">
        <f t="shared" ref="M75:M83" si="41">SUM(N75:AB75)</f>
        <v>19</v>
      </c>
      <c r="N75" s="272">
        <v>9</v>
      </c>
      <c r="O75" s="23">
        <v>10</v>
      </c>
      <c r="P75" s="24"/>
      <c r="Q75" s="100"/>
      <c r="R75" s="24"/>
      <c r="S75" s="24"/>
      <c r="T75" s="24"/>
      <c r="U75" s="24"/>
      <c r="V75" s="24"/>
      <c r="W75" s="24"/>
      <c r="X75" s="100"/>
      <c r="Y75" s="100"/>
      <c r="Z75" s="100"/>
      <c r="AA75" s="100"/>
      <c r="AB75" s="56"/>
      <c r="AC75" s="107" t="s">
        <v>263</v>
      </c>
      <c r="AD75" s="97" t="s">
        <v>75</v>
      </c>
      <c r="AE75" s="101"/>
      <c r="AF75" s="101"/>
      <c r="AG75" s="102"/>
      <c r="AH75" s="102"/>
      <c r="AI75" s="103"/>
      <c r="AJ75" s="103"/>
      <c r="AK75" s="104"/>
      <c r="AL75" s="29"/>
      <c r="AM75" s="104"/>
      <c r="AN75" s="104"/>
      <c r="AO75" s="104"/>
      <c r="AP75" s="104"/>
      <c r="AQ75" s="237"/>
    </row>
    <row r="76" spans="1:43" ht="12.9" customHeight="1" x14ac:dyDescent="0.3">
      <c r="A76" s="829"/>
      <c r="B76" s="36">
        <v>2</v>
      </c>
      <c r="C76" s="17" t="s">
        <v>124</v>
      </c>
      <c r="D76" s="220" t="s">
        <v>125</v>
      </c>
      <c r="E76" s="19">
        <v>1948</v>
      </c>
      <c r="F76" s="19">
        <f t="shared" si="38"/>
        <v>68</v>
      </c>
      <c r="G76" s="380" t="s">
        <v>51</v>
      </c>
      <c r="H76" s="21"/>
      <c r="I76" s="204"/>
      <c r="J76" s="134" t="s">
        <v>260</v>
      </c>
      <c r="K76" s="37">
        <f t="shared" si="39"/>
        <v>19</v>
      </c>
      <c r="L76" s="2">
        <f t="shared" si="40"/>
        <v>2</v>
      </c>
      <c r="M76" s="3">
        <f t="shared" si="41"/>
        <v>19</v>
      </c>
      <c r="N76" s="23">
        <v>10</v>
      </c>
      <c r="O76" s="272">
        <v>9</v>
      </c>
      <c r="P76" s="24"/>
      <c r="Q76" s="24"/>
      <c r="R76" s="24"/>
      <c r="S76" s="24"/>
      <c r="T76" s="24"/>
      <c r="U76" s="24"/>
      <c r="V76" s="24"/>
      <c r="W76" s="24"/>
      <c r="X76" s="24"/>
      <c r="Y76" s="25"/>
      <c r="Z76" s="24"/>
      <c r="AA76" s="24"/>
      <c r="AB76" s="56"/>
      <c r="AC76" s="134" t="s">
        <v>260</v>
      </c>
      <c r="AD76" s="34" t="s">
        <v>370</v>
      </c>
      <c r="AE76" s="28"/>
      <c r="AF76" s="34"/>
      <c r="AG76" s="34"/>
      <c r="AH76" s="34"/>
      <c r="AI76" s="34"/>
      <c r="AJ76" s="28"/>
      <c r="AK76" s="34"/>
      <c r="AL76" s="34"/>
      <c r="AM76" s="34"/>
      <c r="AN76" s="34"/>
      <c r="AO76" s="34"/>
      <c r="AP76" s="34"/>
      <c r="AQ76" s="35"/>
    </row>
    <row r="77" spans="1:43" ht="12.9" customHeight="1" x14ac:dyDescent="0.3">
      <c r="A77" s="829"/>
      <c r="B77" s="36">
        <v>3</v>
      </c>
      <c r="C77" s="17" t="s">
        <v>124</v>
      </c>
      <c r="D77" s="214" t="s">
        <v>133</v>
      </c>
      <c r="E77" s="18">
        <v>1953</v>
      </c>
      <c r="F77" s="19">
        <f t="shared" si="38"/>
        <v>63</v>
      </c>
      <c r="G77" s="375" t="s">
        <v>63</v>
      </c>
      <c r="H77" s="21"/>
      <c r="I77" s="199"/>
      <c r="J77" s="34" t="s">
        <v>371</v>
      </c>
      <c r="K77" s="37">
        <f t="shared" si="39"/>
        <v>13</v>
      </c>
      <c r="L77" s="2">
        <f t="shared" si="40"/>
        <v>2</v>
      </c>
      <c r="M77" s="3">
        <f t="shared" si="41"/>
        <v>13</v>
      </c>
      <c r="N77" s="272">
        <v>5</v>
      </c>
      <c r="O77" s="272">
        <v>8</v>
      </c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56"/>
      <c r="AC77" s="107" t="s">
        <v>297</v>
      </c>
      <c r="AD77" s="34" t="s">
        <v>371</v>
      </c>
      <c r="AE77" s="34"/>
      <c r="AF77" s="34"/>
      <c r="AG77" s="34"/>
      <c r="AH77" s="34"/>
      <c r="AI77" s="97"/>
      <c r="AJ77" s="97"/>
      <c r="AK77" s="34"/>
      <c r="AL77" s="34"/>
      <c r="AM77" s="34"/>
      <c r="AN77" s="34"/>
      <c r="AO77" s="34"/>
      <c r="AP77" s="34"/>
      <c r="AQ77" s="105"/>
    </row>
    <row r="78" spans="1:43" ht="12.9" customHeight="1" x14ac:dyDescent="0.3">
      <c r="A78" s="829"/>
      <c r="B78" s="36">
        <v>4</v>
      </c>
      <c r="C78" s="17" t="s">
        <v>124</v>
      </c>
      <c r="D78" s="214" t="s">
        <v>130</v>
      </c>
      <c r="E78" s="18">
        <v>1945</v>
      </c>
      <c r="F78" s="19">
        <f t="shared" si="38"/>
        <v>71</v>
      </c>
      <c r="G78" s="375" t="s">
        <v>63</v>
      </c>
      <c r="H78" s="21"/>
      <c r="I78" s="199"/>
      <c r="J78" s="107" t="s">
        <v>270</v>
      </c>
      <c r="K78" s="37">
        <f t="shared" si="39"/>
        <v>15</v>
      </c>
      <c r="L78" s="2">
        <f t="shared" si="40"/>
        <v>2</v>
      </c>
      <c r="M78" s="3">
        <f t="shared" si="41"/>
        <v>15</v>
      </c>
      <c r="N78" s="272">
        <v>8</v>
      </c>
      <c r="O78" s="272">
        <v>7</v>
      </c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56"/>
      <c r="AC78" s="107" t="s">
        <v>270</v>
      </c>
      <c r="AD78" s="34" t="s">
        <v>369</v>
      </c>
      <c r="AE78" s="28"/>
      <c r="AF78" s="28"/>
      <c r="AG78" s="28"/>
      <c r="AH78" s="29"/>
      <c r="AI78" s="29"/>
      <c r="AJ78" s="29"/>
      <c r="AK78" s="29"/>
      <c r="AL78" s="29"/>
      <c r="AM78" s="34"/>
      <c r="AN78" s="34"/>
      <c r="AO78" s="34"/>
      <c r="AP78" s="34"/>
      <c r="AQ78" s="35"/>
    </row>
    <row r="79" spans="1:43" ht="12.9" customHeight="1" x14ac:dyDescent="0.3">
      <c r="A79" s="829"/>
      <c r="B79" s="36">
        <v>5</v>
      </c>
      <c r="C79" s="17" t="s">
        <v>124</v>
      </c>
      <c r="D79" s="214" t="s">
        <v>131</v>
      </c>
      <c r="E79" s="18">
        <v>1945</v>
      </c>
      <c r="F79" s="19">
        <f t="shared" si="38"/>
        <v>71</v>
      </c>
      <c r="G79" s="380" t="s">
        <v>51</v>
      </c>
      <c r="H79" s="21"/>
      <c r="I79" s="200"/>
      <c r="J79" s="107" t="s">
        <v>295</v>
      </c>
      <c r="K79" s="37">
        <f t="shared" si="39"/>
        <v>7</v>
      </c>
      <c r="L79" s="2">
        <f t="shared" si="40"/>
        <v>1</v>
      </c>
      <c r="M79" s="3">
        <f t="shared" si="41"/>
        <v>7</v>
      </c>
      <c r="N79" s="272">
        <v>7</v>
      </c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56"/>
      <c r="AC79" s="107" t="s">
        <v>295</v>
      </c>
      <c r="AD79" s="57"/>
      <c r="AE79" s="34"/>
      <c r="AF79" s="34"/>
      <c r="AG79" s="97"/>
      <c r="AH79" s="34"/>
      <c r="AI79" s="62"/>
      <c r="AJ79" s="97"/>
      <c r="AK79" s="97"/>
      <c r="AL79" s="34"/>
      <c r="AM79" s="62"/>
      <c r="AN79" s="91"/>
      <c r="AO79" s="34"/>
      <c r="AP79" s="34"/>
      <c r="AQ79" s="35"/>
    </row>
    <row r="80" spans="1:43" ht="12.9" customHeight="1" x14ac:dyDescent="0.3">
      <c r="A80" s="829"/>
      <c r="B80" s="36">
        <v>6</v>
      </c>
      <c r="C80" s="17" t="s">
        <v>124</v>
      </c>
      <c r="D80" s="214" t="s">
        <v>128</v>
      </c>
      <c r="E80" s="18">
        <v>1948</v>
      </c>
      <c r="F80" s="19">
        <f t="shared" si="38"/>
        <v>68</v>
      </c>
      <c r="G80" s="375" t="s">
        <v>63</v>
      </c>
      <c r="H80" s="21"/>
      <c r="I80" s="199"/>
      <c r="J80" s="107" t="s">
        <v>296</v>
      </c>
      <c r="K80" s="37">
        <f t="shared" si="39"/>
        <v>6</v>
      </c>
      <c r="L80" s="2">
        <f t="shared" si="40"/>
        <v>1</v>
      </c>
      <c r="M80" s="3">
        <f t="shared" si="41"/>
        <v>6</v>
      </c>
      <c r="N80" s="272">
        <v>6</v>
      </c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56"/>
      <c r="AC80" s="107" t="s">
        <v>296</v>
      </c>
      <c r="AD80" s="34"/>
      <c r="AE80" s="34"/>
      <c r="AF80" s="29"/>
      <c r="AG80" s="34"/>
      <c r="AH80" s="34"/>
      <c r="AI80" s="97"/>
      <c r="AJ80" s="34"/>
      <c r="AK80" s="34"/>
      <c r="AL80" s="34"/>
      <c r="AM80" s="34"/>
      <c r="AN80" s="28"/>
      <c r="AO80" s="29"/>
      <c r="AP80" s="28"/>
      <c r="AQ80" s="105"/>
    </row>
    <row r="81" spans="1:43" ht="12.9" customHeight="1" x14ac:dyDescent="0.3">
      <c r="A81" s="829"/>
      <c r="B81" s="36">
        <v>7</v>
      </c>
      <c r="C81" s="17" t="s">
        <v>124</v>
      </c>
      <c r="D81" s="214"/>
      <c r="E81" s="18"/>
      <c r="F81" s="19"/>
      <c r="G81" s="83"/>
      <c r="H81" s="21"/>
      <c r="I81" s="200"/>
      <c r="J81" s="22">
        <f>MIN(AC81:AC81:AQ81)</f>
        <v>0</v>
      </c>
      <c r="K81" s="339">
        <f t="shared" ref="K81:K84" si="42">IF(COUNTIF(N81:AB81,"&gt;=0")&lt;11,SUM(N81:AB81),SUM(LARGE(N81:AB81,1),LARGE(N81:AB81,2),LARGE(N81:AB81,3),LARGE(N81:AB81,4),LARGE(N81:AB81,5),LARGE(N81:AB81,6),LARGE(N81:AB81,7),LARGE(N81:AB81,8),LARGE(N81:AB81,9),LARGE(N81:AB81,10)))</f>
        <v>0</v>
      </c>
      <c r="L81" s="2">
        <f t="shared" si="40"/>
        <v>0</v>
      </c>
      <c r="M81" s="3">
        <f t="shared" si="41"/>
        <v>0</v>
      </c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56"/>
      <c r="AC81" s="107"/>
      <c r="AD81" s="34"/>
      <c r="AE81" s="34"/>
      <c r="AF81" s="34"/>
      <c r="AG81" s="97"/>
      <c r="AH81" s="34"/>
      <c r="AI81" s="28"/>
      <c r="AJ81" s="29"/>
      <c r="AK81" s="34"/>
      <c r="AL81" s="34"/>
      <c r="AM81" s="34"/>
      <c r="AN81" s="34"/>
      <c r="AO81" s="34"/>
      <c r="AP81" s="29"/>
      <c r="AQ81" s="35"/>
    </row>
    <row r="82" spans="1:43" ht="12.9" customHeight="1" x14ac:dyDescent="0.3">
      <c r="A82" s="829"/>
      <c r="B82" s="36">
        <v>8</v>
      </c>
      <c r="C82" s="17" t="s">
        <v>124</v>
      </c>
      <c r="D82" s="214"/>
      <c r="E82" s="18"/>
      <c r="F82" s="19"/>
      <c r="G82" s="83"/>
      <c r="H82" s="21"/>
      <c r="I82" s="199"/>
      <c r="J82" s="22">
        <f>MIN(AC82:AC82:AQ82)</f>
        <v>0</v>
      </c>
      <c r="K82" s="339">
        <f t="shared" si="42"/>
        <v>0</v>
      </c>
      <c r="L82" s="2">
        <f t="shared" si="40"/>
        <v>0</v>
      </c>
      <c r="M82" s="3">
        <f t="shared" si="41"/>
        <v>0</v>
      </c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56"/>
      <c r="AC82" s="61"/>
      <c r="AD82" s="34"/>
      <c r="AE82" s="28"/>
      <c r="AF82" s="57"/>
      <c r="AG82" s="97"/>
      <c r="AH82" s="29"/>
      <c r="AI82" s="62"/>
      <c r="AJ82" s="34"/>
      <c r="AK82" s="34"/>
      <c r="AL82" s="34"/>
      <c r="AM82" s="34"/>
      <c r="AN82" s="34"/>
      <c r="AO82" s="34"/>
      <c r="AP82" s="29"/>
      <c r="AQ82" s="35"/>
    </row>
    <row r="83" spans="1:43" ht="12.9" customHeight="1" x14ac:dyDescent="0.3">
      <c r="A83" s="829"/>
      <c r="B83" s="36">
        <v>9</v>
      </c>
      <c r="C83" s="17" t="s">
        <v>124</v>
      </c>
      <c r="D83" s="214"/>
      <c r="E83" s="18"/>
      <c r="F83" s="19"/>
      <c r="G83" s="83"/>
      <c r="H83" s="21"/>
      <c r="I83" s="200"/>
      <c r="J83" s="22">
        <f>MIN(AC83:AC83:AQ83)</f>
        <v>0</v>
      </c>
      <c r="K83" s="339">
        <f t="shared" si="42"/>
        <v>0</v>
      </c>
      <c r="L83" s="2">
        <f t="shared" si="40"/>
        <v>0</v>
      </c>
      <c r="M83" s="3">
        <f t="shared" si="41"/>
        <v>0</v>
      </c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56"/>
      <c r="AC83" s="107"/>
      <c r="AD83" s="34"/>
      <c r="AE83" s="28"/>
      <c r="AF83" s="57"/>
      <c r="AG83" s="97"/>
      <c r="AH83" s="29"/>
      <c r="AI83" s="62"/>
      <c r="AJ83" s="28"/>
      <c r="AK83" s="34"/>
      <c r="AL83" s="29"/>
      <c r="AM83" s="34"/>
      <c r="AN83" s="34"/>
      <c r="AO83" s="34"/>
      <c r="AP83" s="29"/>
      <c r="AQ83" s="35"/>
    </row>
    <row r="84" spans="1:43" ht="12.9" customHeight="1" x14ac:dyDescent="0.3">
      <c r="A84" s="829"/>
      <c r="B84" s="36">
        <v>10</v>
      </c>
      <c r="C84" s="17" t="s">
        <v>124</v>
      </c>
      <c r="D84" s="214"/>
      <c r="E84" s="18"/>
      <c r="F84" s="19"/>
      <c r="G84" s="83"/>
      <c r="H84" s="21"/>
      <c r="I84" s="199"/>
      <c r="J84" s="22">
        <f>MIN(AC84:AC84:AQ84)</f>
        <v>0</v>
      </c>
      <c r="K84" s="339">
        <f t="shared" si="42"/>
        <v>0</v>
      </c>
      <c r="L84" s="2">
        <f t="shared" ref="L84" si="43">SUM(COUNTIF(N84:AB84,"&gt;-1"))</f>
        <v>0</v>
      </c>
      <c r="M84" s="3">
        <f t="shared" ref="M84" si="44">SUM(N84:AB84)</f>
        <v>0</v>
      </c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56"/>
      <c r="AC84" s="107"/>
      <c r="AD84" s="34"/>
      <c r="AE84" s="28"/>
      <c r="AF84" s="57"/>
      <c r="AG84" s="97"/>
      <c r="AH84" s="29"/>
      <c r="AI84" s="62"/>
      <c r="AJ84" s="34"/>
      <c r="AK84" s="34"/>
      <c r="AL84" s="34"/>
      <c r="AM84" s="34"/>
      <c r="AN84" s="34"/>
      <c r="AO84" s="34"/>
      <c r="AP84" s="29"/>
      <c r="AQ84" s="35"/>
    </row>
    <row r="85" spans="1:43" ht="12.9" customHeight="1" x14ac:dyDescent="0.3">
      <c r="A85" s="836"/>
      <c r="B85" s="36">
        <v>6</v>
      </c>
      <c r="C85" s="17"/>
      <c r="D85" s="218"/>
      <c r="E85" s="67"/>
      <c r="F85" s="67"/>
      <c r="G85" s="69"/>
      <c r="H85" s="108"/>
      <c r="I85" s="109"/>
      <c r="J85" s="110"/>
      <c r="K85" s="342"/>
      <c r="L85" s="236"/>
      <c r="M85" s="234">
        <f t="shared" ref="M85" si="45">SUM(N85:AB85)</f>
        <v>10</v>
      </c>
      <c r="N85" s="73">
        <f t="shared" ref="N85:AB85" si="46">COUNTIF(N75:N84,"&gt;-1")</f>
        <v>6</v>
      </c>
      <c r="O85" s="111">
        <f t="shared" si="46"/>
        <v>4</v>
      </c>
      <c r="P85" s="111">
        <f t="shared" si="46"/>
        <v>0</v>
      </c>
      <c r="Q85" s="111">
        <f t="shared" si="46"/>
        <v>0</v>
      </c>
      <c r="R85" s="111">
        <f t="shared" si="46"/>
        <v>0</v>
      </c>
      <c r="S85" s="111">
        <f t="shared" si="46"/>
        <v>0</v>
      </c>
      <c r="T85" s="111">
        <f t="shared" si="46"/>
        <v>0</v>
      </c>
      <c r="U85" s="111">
        <f t="shared" si="46"/>
        <v>0</v>
      </c>
      <c r="V85" s="111">
        <f t="shared" si="46"/>
        <v>0</v>
      </c>
      <c r="W85" s="111">
        <f t="shared" si="46"/>
        <v>0</v>
      </c>
      <c r="X85" s="111">
        <f t="shared" si="46"/>
        <v>0</v>
      </c>
      <c r="Y85" s="111">
        <f t="shared" si="46"/>
        <v>0</v>
      </c>
      <c r="Z85" s="111">
        <f t="shared" si="46"/>
        <v>0</v>
      </c>
      <c r="AA85" s="111">
        <f t="shared" si="46"/>
        <v>0</v>
      </c>
      <c r="AB85" s="112">
        <f t="shared" si="46"/>
        <v>0</v>
      </c>
      <c r="AC85" s="75"/>
      <c r="AD85" s="76"/>
      <c r="AE85" s="77"/>
      <c r="AF85" s="76"/>
      <c r="AG85" s="76"/>
      <c r="AH85" s="76"/>
      <c r="AI85" s="76"/>
      <c r="AJ85" s="76"/>
      <c r="AK85" s="76"/>
      <c r="AL85" s="76"/>
      <c r="AM85" s="76"/>
      <c r="AN85" s="78"/>
      <c r="AO85" s="78"/>
      <c r="AP85" s="76"/>
      <c r="AQ85" s="79"/>
    </row>
    <row r="86" spans="1:43" ht="12.9" customHeight="1" x14ac:dyDescent="0.35">
      <c r="A86" s="402" t="s">
        <v>0</v>
      </c>
      <c r="B86" s="403" t="s">
        <v>1</v>
      </c>
      <c r="C86" s="404" t="s">
        <v>2</v>
      </c>
      <c r="D86" s="405" t="s">
        <v>3</v>
      </c>
      <c r="E86" s="406" t="s">
        <v>4</v>
      </c>
      <c r="F86" s="406" t="s">
        <v>5</v>
      </c>
      <c r="G86" s="407" t="s">
        <v>6</v>
      </c>
      <c r="H86" s="408" t="s">
        <v>7</v>
      </c>
      <c r="I86" s="409" t="s">
        <v>8</v>
      </c>
      <c r="J86" s="410" t="s">
        <v>9</v>
      </c>
      <c r="K86" s="411" t="s">
        <v>10</v>
      </c>
      <c r="L86" s="412" t="s">
        <v>11</v>
      </c>
      <c r="M86" s="413" t="s">
        <v>12</v>
      </c>
      <c r="N86" s="414" t="s">
        <v>13</v>
      </c>
      <c r="O86" s="406" t="s">
        <v>14</v>
      </c>
      <c r="P86" s="406" t="s">
        <v>15</v>
      </c>
      <c r="Q86" s="406" t="s">
        <v>16</v>
      </c>
      <c r="R86" s="406" t="s">
        <v>17</v>
      </c>
      <c r="S86" s="406" t="s">
        <v>18</v>
      </c>
      <c r="T86" s="406" t="s">
        <v>19</v>
      </c>
      <c r="U86" s="406" t="s">
        <v>20</v>
      </c>
      <c r="V86" s="406" t="s">
        <v>21</v>
      </c>
      <c r="W86" s="406" t="s">
        <v>22</v>
      </c>
      <c r="X86" s="406" t="s">
        <v>23</v>
      </c>
      <c r="Y86" s="406" t="s">
        <v>24</v>
      </c>
      <c r="Z86" s="406" t="s">
        <v>25</v>
      </c>
      <c r="AA86" s="406" t="s">
        <v>26</v>
      </c>
      <c r="AB86" s="415" t="s">
        <v>27</v>
      </c>
      <c r="AC86" s="416" t="s">
        <v>28</v>
      </c>
      <c r="AD86" s="417" t="s">
        <v>29</v>
      </c>
      <c r="AE86" s="417" t="s">
        <v>30</v>
      </c>
      <c r="AF86" s="417" t="s">
        <v>31</v>
      </c>
      <c r="AG86" s="417" t="s">
        <v>32</v>
      </c>
      <c r="AH86" s="417" t="s">
        <v>33</v>
      </c>
      <c r="AI86" s="417" t="s">
        <v>34</v>
      </c>
      <c r="AJ86" s="417" t="s">
        <v>35</v>
      </c>
      <c r="AK86" s="417" t="s">
        <v>36</v>
      </c>
      <c r="AL86" s="417" t="s">
        <v>37</v>
      </c>
      <c r="AM86" s="417" t="s">
        <v>38</v>
      </c>
      <c r="AN86" s="417" t="s">
        <v>39</v>
      </c>
      <c r="AO86" s="417" t="s">
        <v>40</v>
      </c>
      <c r="AP86" s="417" t="s">
        <v>41</v>
      </c>
      <c r="AQ86" s="418" t="s">
        <v>42</v>
      </c>
    </row>
    <row r="87" spans="1:43" ht="12.9" customHeight="1" x14ac:dyDescent="0.3">
      <c r="A87" s="828" t="s">
        <v>137</v>
      </c>
      <c r="B87" s="84">
        <v>1</v>
      </c>
      <c r="C87" s="17" t="s">
        <v>138</v>
      </c>
      <c r="D87" s="214" t="s">
        <v>299</v>
      </c>
      <c r="E87" s="18">
        <v>2001</v>
      </c>
      <c r="F87" s="19">
        <f>SUM(2016-E87)</f>
        <v>15</v>
      </c>
      <c r="G87" s="368" t="s">
        <v>53</v>
      </c>
      <c r="H87" s="21" t="s">
        <v>47</v>
      </c>
      <c r="I87" s="204"/>
      <c r="J87" s="22">
        <f>MIN(AC87:AC87:AQ87)</f>
        <v>0.93402777777777779</v>
      </c>
      <c r="K87" s="37">
        <f>IF(COUNTIF(N87:AB87,"&gt;=0")&lt;11,SUM(N87:AB87),SUM(LARGE(N87:AB87,1),LARGE(N87:AB87,2),LARGE(N87:AB87,3),LARGE(N87:AB87,4),LARGE(N87:AB87,5),LARGE(N87:AB87,6),LARGE(N87:AB87,7),LARGE(N87:AB87,8),LARGE(N87:AB87,9),LARGE(N87:AB87,10)))</f>
        <v>19</v>
      </c>
      <c r="L87" s="2">
        <f t="shared" ref="L87:L95" si="47">SUM(COUNTIF(N87:AB87,"&gt;-1"))</f>
        <v>2</v>
      </c>
      <c r="M87" s="3">
        <f t="shared" ref="M87:M95" si="48">SUM(N87:AB87)</f>
        <v>19</v>
      </c>
      <c r="N87" s="272">
        <v>9</v>
      </c>
      <c r="O87" s="23">
        <v>10</v>
      </c>
      <c r="P87" s="24"/>
      <c r="Q87" s="24"/>
      <c r="R87" s="24"/>
      <c r="S87" s="24"/>
      <c r="T87" s="24"/>
      <c r="U87" s="24"/>
      <c r="V87" s="24"/>
      <c r="W87" s="25"/>
      <c r="X87" s="24"/>
      <c r="Y87" s="24"/>
      <c r="Z87" s="24"/>
      <c r="AA87" s="113"/>
      <c r="AB87" s="56"/>
      <c r="AC87" s="273">
        <v>0.93888888888888899</v>
      </c>
      <c r="AD87" s="114">
        <v>0.93402777777777779</v>
      </c>
      <c r="AE87" s="114"/>
      <c r="AF87" s="114"/>
      <c r="AG87" s="114"/>
      <c r="AH87" s="114"/>
      <c r="AI87" s="114"/>
      <c r="AJ87" s="114"/>
      <c r="AK87" s="114"/>
      <c r="AL87" s="114"/>
      <c r="AM87" s="114"/>
      <c r="AN87" s="114"/>
      <c r="AO87" s="114"/>
      <c r="AP87" s="114"/>
      <c r="AQ87" s="115"/>
    </row>
    <row r="88" spans="1:43" ht="12.9" customHeight="1" x14ac:dyDescent="0.3">
      <c r="A88" s="829"/>
      <c r="B88" s="36">
        <v>2</v>
      </c>
      <c r="C88" s="17" t="s">
        <v>138</v>
      </c>
      <c r="D88" s="214" t="s">
        <v>300</v>
      </c>
      <c r="E88" s="18">
        <v>2000</v>
      </c>
      <c r="F88" s="19">
        <f>SUM(2016-E88)</f>
        <v>16</v>
      </c>
      <c r="G88" s="83" t="s">
        <v>61</v>
      </c>
      <c r="H88" s="21" t="s">
        <v>47</v>
      </c>
      <c r="I88" s="204"/>
      <c r="J88" s="22">
        <f>MIN(AC88:AC88:AQ88)</f>
        <v>0.9604166666666667</v>
      </c>
      <c r="K88" s="37">
        <f>IF(COUNTIF(N88:AB88,"&gt;=0")&lt;11,SUM(N88:AB88),SUM(LARGE(N88:AB88,1),LARGE(N88:AB88,2),LARGE(N88:AB88,3),LARGE(N88:AB88,4),LARGE(N88:AB88,5),LARGE(N88:AB88,6),LARGE(N88:AB88,7),LARGE(N88:AB88,8),LARGE(N88:AB88,9),LARGE(N88:AB88,10)))</f>
        <v>17</v>
      </c>
      <c r="L88" s="2">
        <f t="shared" si="47"/>
        <v>2</v>
      </c>
      <c r="M88" s="3">
        <f t="shared" si="48"/>
        <v>17</v>
      </c>
      <c r="N88" s="272">
        <v>8</v>
      </c>
      <c r="O88" s="272">
        <v>9</v>
      </c>
      <c r="P88" s="24"/>
      <c r="Q88" s="24"/>
      <c r="R88" s="24"/>
      <c r="S88" s="24"/>
      <c r="T88" s="24"/>
      <c r="U88" s="25"/>
      <c r="V88" s="24"/>
      <c r="W88" s="24"/>
      <c r="X88" s="24"/>
      <c r="Y88" s="24"/>
      <c r="Z88" s="24"/>
      <c r="AA88" s="24"/>
      <c r="AB88" s="56"/>
      <c r="AC88" s="119">
        <v>0.9819444444444444</v>
      </c>
      <c r="AD88" s="116">
        <v>0.9604166666666667</v>
      </c>
      <c r="AE88" s="34"/>
      <c r="AF88" s="34"/>
      <c r="AG88" s="34"/>
      <c r="AH88" s="34"/>
      <c r="AI88" s="116"/>
      <c r="AJ88" s="34"/>
      <c r="AK88" s="116"/>
      <c r="AL88" s="34"/>
      <c r="AM88" s="34"/>
      <c r="AN88" s="34"/>
      <c r="AO88" s="116"/>
      <c r="AP88" s="116"/>
      <c r="AQ88" s="115"/>
    </row>
    <row r="89" spans="1:43" ht="12.9" customHeight="1" x14ac:dyDescent="0.3">
      <c r="A89" s="829"/>
      <c r="B89" s="36">
        <v>3</v>
      </c>
      <c r="C89" s="17" t="s">
        <v>138</v>
      </c>
      <c r="D89" s="214" t="s">
        <v>144</v>
      </c>
      <c r="E89" s="18">
        <v>1986</v>
      </c>
      <c r="F89" s="19">
        <f>SUM(2016-E89)</f>
        <v>30</v>
      </c>
      <c r="G89" s="368" t="s">
        <v>53</v>
      </c>
      <c r="H89" s="21"/>
      <c r="I89" s="204"/>
      <c r="J89" s="34" t="s">
        <v>373</v>
      </c>
      <c r="K89" s="37">
        <f>IF(COUNTIF(N89:AB89,"&gt;=0")&lt;11,SUM(N89:AB89),SUM(LARGE(N89:AB89,1),LARGE(N89:AB89,2),LARGE(N89:AB89,3),LARGE(N89:AB89,4),LARGE(N89:AB89,5),LARGE(N89:AB89,6),LARGE(N89:AB89,7),LARGE(N89:AB89,8),LARGE(N89:AB89,9),LARGE(N89:AB89,10)))</f>
        <v>14</v>
      </c>
      <c r="L89" s="2">
        <f t="shared" si="47"/>
        <v>2</v>
      </c>
      <c r="M89" s="3">
        <f t="shared" si="48"/>
        <v>14</v>
      </c>
      <c r="N89" s="272">
        <v>7</v>
      </c>
      <c r="O89" s="272">
        <v>7</v>
      </c>
      <c r="P89" s="24"/>
      <c r="Q89" s="24"/>
      <c r="R89" s="24"/>
      <c r="S89" s="24"/>
      <c r="T89" s="24"/>
      <c r="U89" s="24"/>
      <c r="V89" s="24"/>
      <c r="W89" s="25"/>
      <c r="X89" s="24"/>
      <c r="Y89" s="24"/>
      <c r="Z89" s="24"/>
      <c r="AA89" s="24"/>
      <c r="AB89" s="56"/>
      <c r="AC89" s="107" t="s">
        <v>301</v>
      </c>
      <c r="AD89" s="34" t="s">
        <v>373</v>
      </c>
      <c r="AE89" s="116"/>
      <c r="AF89" s="116"/>
      <c r="AG89" s="116"/>
      <c r="AH89" s="116"/>
      <c r="AI89" s="116"/>
      <c r="AJ89" s="116"/>
      <c r="AK89" s="116"/>
      <c r="AL89" s="116"/>
      <c r="AM89" s="116"/>
      <c r="AN89" s="34"/>
      <c r="AO89" s="116"/>
      <c r="AP89" s="116"/>
      <c r="AQ89" s="118"/>
    </row>
    <row r="90" spans="1:43" ht="12.9" customHeight="1" x14ac:dyDescent="0.3">
      <c r="A90" s="829"/>
      <c r="B90" s="36">
        <v>4</v>
      </c>
      <c r="C90" s="17" t="s">
        <v>138</v>
      </c>
      <c r="D90" s="214" t="s">
        <v>298</v>
      </c>
      <c r="E90" s="18">
        <v>1999</v>
      </c>
      <c r="F90" s="19">
        <f>SUM(2016-E90)</f>
        <v>17</v>
      </c>
      <c r="G90" s="83" t="s">
        <v>58</v>
      </c>
      <c r="H90" s="21" t="s">
        <v>47</v>
      </c>
      <c r="I90" s="201"/>
      <c r="J90" s="359">
        <f>MIN(AC90:AC90:AQ90)</f>
        <v>0.89166666666666661</v>
      </c>
      <c r="K90" s="37">
        <f>IF(COUNTIF(N90:AB90,"&gt;=0")&lt;11,SUM(N90:AB90),SUM(LARGE(N90:AB90,1),LARGE(N90:AB90,2),LARGE(N90:AB90,3),LARGE(N90:AB90,4),LARGE(N90:AB90,5),LARGE(N90:AB90,6),LARGE(N90:AB90,7),LARGE(N90:AB90,8),LARGE(N90:AB90,9),LARGE(N90:AB90,10)))</f>
        <v>10</v>
      </c>
      <c r="L90" s="2">
        <f t="shared" si="47"/>
        <v>1</v>
      </c>
      <c r="M90" s="3">
        <f t="shared" si="48"/>
        <v>10</v>
      </c>
      <c r="N90" s="23">
        <v>10</v>
      </c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56"/>
      <c r="AC90" s="119">
        <v>0.89166666666666661</v>
      </c>
      <c r="AD90" s="116"/>
      <c r="AE90" s="120"/>
      <c r="AF90" s="120"/>
      <c r="AG90" s="116"/>
      <c r="AH90" s="34"/>
      <c r="AI90" s="34"/>
      <c r="AJ90" s="116"/>
      <c r="AK90" s="34"/>
      <c r="AL90" s="116"/>
      <c r="AM90" s="238"/>
      <c r="AN90" s="238"/>
      <c r="AO90" s="34"/>
      <c r="AP90" s="34"/>
      <c r="AQ90" s="35"/>
    </row>
    <row r="91" spans="1:43" ht="12.9" customHeight="1" x14ac:dyDescent="0.3">
      <c r="A91" s="829"/>
      <c r="B91" s="36">
        <v>5</v>
      </c>
      <c r="C91" s="17" t="s">
        <v>138</v>
      </c>
      <c r="D91" s="215" t="s">
        <v>140</v>
      </c>
      <c r="E91" s="31">
        <v>1993</v>
      </c>
      <c r="F91" s="19">
        <f>SUM(2016-E91)</f>
        <v>23</v>
      </c>
      <c r="G91" s="63" t="s">
        <v>61</v>
      </c>
      <c r="H91" s="21"/>
      <c r="I91" s="201"/>
      <c r="J91" s="360" t="s">
        <v>372</v>
      </c>
      <c r="K91" s="37">
        <f>IF(COUNTIF(N91:AB91,"&gt;=0")&lt;11,SUM(N91:AB91),SUM(LARGE(N91:AB91,1),LARGE(N91:AB91,2),LARGE(N91:AB91,3),LARGE(N91:AB91,4),LARGE(N91:AB91,5),LARGE(N91:AB91,6),LARGE(N91:AB91,7),LARGE(N91:AB91,8),LARGE(N91:AB91,9),LARGE(N91:AB91,10)))</f>
        <v>8</v>
      </c>
      <c r="L91" s="2">
        <f t="shared" si="47"/>
        <v>1</v>
      </c>
      <c r="M91" s="3">
        <f t="shared" si="48"/>
        <v>8</v>
      </c>
      <c r="N91" s="24"/>
      <c r="O91" s="272">
        <v>8</v>
      </c>
      <c r="P91" s="24"/>
      <c r="Q91" s="24"/>
      <c r="R91" s="24"/>
      <c r="S91" s="24"/>
      <c r="T91" s="24"/>
      <c r="U91" s="25"/>
      <c r="V91" s="24"/>
      <c r="W91" s="25"/>
      <c r="X91" s="24"/>
      <c r="Y91" s="24"/>
      <c r="Z91" s="24"/>
      <c r="AA91" s="25"/>
      <c r="AB91" s="26"/>
      <c r="AC91" s="117"/>
      <c r="AD91" s="34" t="s">
        <v>372</v>
      </c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21"/>
    </row>
    <row r="92" spans="1:43" ht="12.9" customHeight="1" x14ac:dyDescent="0.3">
      <c r="A92" s="829"/>
      <c r="B92" s="36">
        <v>6</v>
      </c>
      <c r="C92" s="17" t="s">
        <v>138</v>
      </c>
      <c r="D92" s="214"/>
      <c r="E92" s="18"/>
      <c r="F92" s="19"/>
      <c r="G92" s="83"/>
      <c r="H92" s="21"/>
      <c r="I92" s="201"/>
      <c r="J92" s="22">
        <f>MIN(AC92:AC92:AQ92)</f>
        <v>0</v>
      </c>
      <c r="K92" s="339">
        <f t="shared" ref="K92:K96" si="49">IF(COUNTIF(N92:AB92,"&gt;=0")&lt;11,SUM(N92:AB92),SUM(LARGE(N92:AB92,1),LARGE(N92:AB92,2),LARGE(N92:AB92,3),LARGE(N92:AB92,4),LARGE(N92:AB92,5),LARGE(N92:AB92,6),LARGE(N92:AB92,7),LARGE(N92:AB92,8),LARGE(N92:AB92,9),LARGE(N92:AB92,10)))</f>
        <v>0</v>
      </c>
      <c r="L92" s="2">
        <f t="shared" si="47"/>
        <v>0</v>
      </c>
      <c r="M92" s="3">
        <f t="shared" si="48"/>
        <v>0</v>
      </c>
      <c r="N92" s="24"/>
      <c r="O92" s="24"/>
      <c r="P92" s="24"/>
      <c r="Q92" s="24"/>
      <c r="R92" s="24"/>
      <c r="S92" s="25"/>
      <c r="T92" s="24"/>
      <c r="U92" s="25"/>
      <c r="V92" s="24"/>
      <c r="W92" s="25"/>
      <c r="X92" s="25"/>
      <c r="Y92" s="24"/>
      <c r="Z92" s="24"/>
      <c r="AA92" s="25"/>
      <c r="AB92" s="56"/>
      <c r="AC92" s="107"/>
      <c r="AD92" s="97"/>
      <c r="AE92" s="34"/>
      <c r="AF92" s="116"/>
      <c r="AG92" s="34"/>
      <c r="AH92" s="34"/>
      <c r="AI92" s="34"/>
      <c r="AJ92" s="34"/>
      <c r="AK92" s="116"/>
      <c r="AL92" s="116"/>
      <c r="AM92" s="34"/>
      <c r="AN92" s="34"/>
      <c r="AO92" s="116"/>
      <c r="AP92" s="34"/>
      <c r="AQ92" s="35"/>
    </row>
    <row r="93" spans="1:43" ht="12.9" customHeight="1" x14ac:dyDescent="0.3">
      <c r="A93" s="829"/>
      <c r="B93" s="36">
        <v>7</v>
      </c>
      <c r="C93" s="17" t="s">
        <v>138</v>
      </c>
      <c r="D93" s="215"/>
      <c r="E93" s="31"/>
      <c r="F93" s="19"/>
      <c r="G93" s="63"/>
      <c r="H93" s="21"/>
      <c r="I93" s="201"/>
      <c r="J93" s="22">
        <f>MIN(AC93:AC93:AQ93)</f>
        <v>0</v>
      </c>
      <c r="K93" s="339">
        <f t="shared" si="49"/>
        <v>0</v>
      </c>
      <c r="L93" s="2">
        <f t="shared" si="47"/>
        <v>0</v>
      </c>
      <c r="M93" s="3">
        <f t="shared" si="48"/>
        <v>0</v>
      </c>
      <c r="N93" s="24"/>
      <c r="O93" s="24"/>
      <c r="P93" s="24"/>
      <c r="Q93" s="24"/>
      <c r="R93" s="24"/>
      <c r="S93" s="24"/>
      <c r="T93" s="24"/>
      <c r="U93" s="24"/>
      <c r="V93" s="24"/>
      <c r="W93" s="25"/>
      <c r="X93" s="24"/>
      <c r="Y93" s="24"/>
      <c r="Z93" s="24"/>
      <c r="AA93" s="25"/>
      <c r="AB93" s="56"/>
      <c r="AC93" s="117"/>
      <c r="AD93" s="97"/>
      <c r="AE93" s="116"/>
      <c r="AF93" s="116"/>
      <c r="AG93" s="116"/>
      <c r="AH93" s="34"/>
      <c r="AI93" s="34"/>
      <c r="AJ93" s="116"/>
      <c r="AK93" s="116"/>
      <c r="AL93" s="116"/>
      <c r="AM93" s="34"/>
      <c r="AN93" s="29"/>
      <c r="AO93" s="34"/>
      <c r="AP93" s="34"/>
      <c r="AQ93" s="122"/>
    </row>
    <row r="94" spans="1:43" ht="12.9" customHeight="1" x14ac:dyDescent="0.3">
      <c r="A94" s="829"/>
      <c r="B94" s="36">
        <v>8</v>
      </c>
      <c r="C94" s="17" t="s">
        <v>138</v>
      </c>
      <c r="D94" s="215"/>
      <c r="E94" s="31"/>
      <c r="F94" s="19"/>
      <c r="G94" s="63"/>
      <c r="H94" s="21"/>
      <c r="I94" s="201"/>
      <c r="J94" s="22">
        <f>MIN(AC94:AC94:AQ94)</f>
        <v>0</v>
      </c>
      <c r="K94" s="339">
        <f t="shared" si="49"/>
        <v>0</v>
      </c>
      <c r="L94" s="2">
        <f t="shared" si="47"/>
        <v>0</v>
      </c>
      <c r="M94" s="3">
        <f t="shared" si="48"/>
        <v>0</v>
      </c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5"/>
      <c r="AB94" s="56"/>
      <c r="AC94" s="117"/>
      <c r="AD94" s="97"/>
      <c r="AE94" s="116"/>
      <c r="AF94" s="116"/>
      <c r="AG94" s="116"/>
      <c r="AH94" s="34"/>
      <c r="AI94" s="34"/>
      <c r="AJ94" s="116"/>
      <c r="AK94" s="116"/>
      <c r="AL94" s="116"/>
      <c r="AM94" s="97"/>
      <c r="AN94" s="28"/>
      <c r="AO94" s="116"/>
      <c r="AP94" s="34"/>
      <c r="AQ94" s="122"/>
    </row>
    <row r="95" spans="1:43" ht="12.9" customHeight="1" x14ac:dyDescent="0.3">
      <c r="A95" s="829"/>
      <c r="B95" s="36">
        <v>9</v>
      </c>
      <c r="C95" s="17" t="s">
        <v>138</v>
      </c>
      <c r="D95" s="214"/>
      <c r="E95" s="18"/>
      <c r="F95" s="19"/>
      <c r="G95" s="63"/>
      <c r="H95" s="21"/>
      <c r="I95" s="201"/>
      <c r="J95" s="22">
        <f>MIN(AC95:AC95:AQ95)</f>
        <v>0</v>
      </c>
      <c r="K95" s="339">
        <f t="shared" si="49"/>
        <v>0</v>
      </c>
      <c r="L95" s="2">
        <f t="shared" si="47"/>
        <v>0</v>
      </c>
      <c r="M95" s="3">
        <f t="shared" si="48"/>
        <v>0</v>
      </c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5"/>
      <c r="AB95" s="56"/>
      <c r="AC95" s="119"/>
      <c r="AD95" s="97"/>
      <c r="AE95" s="116"/>
      <c r="AF95" s="116"/>
      <c r="AG95" s="116"/>
      <c r="AH95" s="34"/>
      <c r="AI95" s="34"/>
      <c r="AJ95" s="116"/>
      <c r="AK95" s="116"/>
      <c r="AL95" s="116"/>
      <c r="AM95" s="97"/>
      <c r="AN95" s="34"/>
      <c r="AO95" s="34"/>
      <c r="AP95" s="34"/>
      <c r="AQ95" s="122"/>
    </row>
    <row r="96" spans="1:43" ht="12.9" customHeight="1" x14ac:dyDescent="0.3">
      <c r="A96" s="829"/>
      <c r="B96" s="36">
        <v>10</v>
      </c>
      <c r="C96" s="17" t="s">
        <v>138</v>
      </c>
      <c r="D96" s="214"/>
      <c r="E96" s="18"/>
      <c r="F96" s="19"/>
      <c r="G96" s="83"/>
      <c r="H96" s="21"/>
      <c r="I96" s="201"/>
      <c r="J96" s="22">
        <f>MIN(AC96:AC96:AQ96)</f>
        <v>0</v>
      </c>
      <c r="K96" s="339">
        <f t="shared" si="49"/>
        <v>0</v>
      </c>
      <c r="L96" s="2">
        <f t="shared" ref="L96" si="50">SUM(COUNTIF(N96:AB96,"&gt;-1"))</f>
        <v>0</v>
      </c>
      <c r="M96" s="3">
        <f t="shared" ref="M96" si="51">SUM(N96:AB96)</f>
        <v>0</v>
      </c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5"/>
      <c r="AB96" s="56"/>
      <c r="AC96" s="119"/>
      <c r="AD96" s="97"/>
      <c r="AE96" s="116"/>
      <c r="AF96" s="116"/>
      <c r="AG96" s="116"/>
      <c r="AH96" s="34"/>
      <c r="AI96" s="34"/>
      <c r="AJ96" s="116"/>
      <c r="AK96" s="116"/>
      <c r="AL96" s="116"/>
      <c r="AM96" s="97"/>
      <c r="AN96" s="28"/>
      <c r="AO96" s="120"/>
      <c r="AP96" s="34"/>
      <c r="AQ96" s="122"/>
    </row>
    <row r="97" spans="1:43" ht="12.9" customHeight="1" x14ac:dyDescent="0.3">
      <c r="A97" s="836"/>
      <c r="B97" s="67">
        <v>5</v>
      </c>
      <c r="C97" s="17"/>
      <c r="D97" s="218"/>
      <c r="E97" s="67"/>
      <c r="F97" s="67"/>
      <c r="G97" s="69" t="s">
        <v>147</v>
      </c>
      <c r="H97" s="108"/>
      <c r="I97" s="109"/>
      <c r="J97" s="110"/>
      <c r="K97" s="342"/>
      <c r="L97" s="236"/>
      <c r="M97" s="234">
        <f t="shared" ref="M97" si="52">SUM(N97:AB97)</f>
        <v>8</v>
      </c>
      <c r="N97" s="73">
        <f t="shared" ref="N97:AB97" si="53">COUNTIF(N87:N96,"&gt;-1")</f>
        <v>4</v>
      </c>
      <c r="O97" s="111">
        <f t="shared" si="53"/>
        <v>4</v>
      </c>
      <c r="P97" s="111">
        <f t="shared" si="53"/>
        <v>0</v>
      </c>
      <c r="Q97" s="111">
        <f t="shared" si="53"/>
        <v>0</v>
      </c>
      <c r="R97" s="111">
        <f t="shared" si="53"/>
        <v>0</v>
      </c>
      <c r="S97" s="111">
        <f t="shared" si="53"/>
        <v>0</v>
      </c>
      <c r="T97" s="111">
        <f t="shared" si="53"/>
        <v>0</v>
      </c>
      <c r="U97" s="111">
        <f t="shared" si="53"/>
        <v>0</v>
      </c>
      <c r="V97" s="111">
        <f t="shared" si="53"/>
        <v>0</v>
      </c>
      <c r="W97" s="111">
        <f t="shared" si="53"/>
        <v>0</v>
      </c>
      <c r="X97" s="111">
        <f t="shared" si="53"/>
        <v>0</v>
      </c>
      <c r="Y97" s="111">
        <f t="shared" si="53"/>
        <v>0</v>
      </c>
      <c r="Z97" s="111">
        <f t="shared" si="53"/>
        <v>0</v>
      </c>
      <c r="AA97" s="111">
        <f t="shared" si="53"/>
        <v>0</v>
      </c>
      <c r="AB97" s="112">
        <f t="shared" si="53"/>
        <v>0</v>
      </c>
      <c r="AC97" s="75"/>
      <c r="AD97" s="76"/>
      <c r="AE97" s="77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123"/>
    </row>
    <row r="98" spans="1:43" ht="12.9" customHeight="1" x14ac:dyDescent="0.35">
      <c r="A98" s="402" t="s">
        <v>0</v>
      </c>
      <c r="B98" s="403" t="s">
        <v>1</v>
      </c>
      <c r="C98" s="404" t="s">
        <v>2</v>
      </c>
      <c r="D98" s="405" t="s">
        <v>3</v>
      </c>
      <c r="E98" s="406" t="s">
        <v>4</v>
      </c>
      <c r="F98" s="406" t="s">
        <v>5</v>
      </c>
      <c r="G98" s="407" t="s">
        <v>6</v>
      </c>
      <c r="H98" s="408" t="s">
        <v>7</v>
      </c>
      <c r="I98" s="409" t="s">
        <v>8</v>
      </c>
      <c r="J98" s="410" t="s">
        <v>9</v>
      </c>
      <c r="K98" s="411" t="s">
        <v>10</v>
      </c>
      <c r="L98" s="412" t="s">
        <v>11</v>
      </c>
      <c r="M98" s="413" t="s">
        <v>12</v>
      </c>
      <c r="N98" s="414" t="s">
        <v>13</v>
      </c>
      <c r="O98" s="406" t="s">
        <v>14</v>
      </c>
      <c r="P98" s="406" t="s">
        <v>15</v>
      </c>
      <c r="Q98" s="406" t="s">
        <v>16</v>
      </c>
      <c r="R98" s="406" t="s">
        <v>17</v>
      </c>
      <c r="S98" s="406" t="s">
        <v>18</v>
      </c>
      <c r="T98" s="406" t="s">
        <v>19</v>
      </c>
      <c r="U98" s="406" t="s">
        <v>20</v>
      </c>
      <c r="V98" s="406" t="s">
        <v>21</v>
      </c>
      <c r="W98" s="406" t="s">
        <v>22</v>
      </c>
      <c r="X98" s="406" t="s">
        <v>23</v>
      </c>
      <c r="Y98" s="406" t="s">
        <v>24</v>
      </c>
      <c r="Z98" s="406" t="s">
        <v>25</v>
      </c>
      <c r="AA98" s="406" t="s">
        <v>26</v>
      </c>
      <c r="AB98" s="415" t="s">
        <v>27</v>
      </c>
      <c r="AC98" s="416" t="s">
        <v>28</v>
      </c>
      <c r="AD98" s="417" t="s">
        <v>29</v>
      </c>
      <c r="AE98" s="417" t="s">
        <v>30</v>
      </c>
      <c r="AF98" s="417" t="s">
        <v>31</v>
      </c>
      <c r="AG98" s="417" t="s">
        <v>32</v>
      </c>
      <c r="AH98" s="417" t="s">
        <v>33</v>
      </c>
      <c r="AI98" s="417" t="s">
        <v>34</v>
      </c>
      <c r="AJ98" s="417" t="s">
        <v>35</v>
      </c>
      <c r="AK98" s="417" t="s">
        <v>36</v>
      </c>
      <c r="AL98" s="417" t="s">
        <v>37</v>
      </c>
      <c r="AM98" s="417" t="s">
        <v>38</v>
      </c>
      <c r="AN98" s="417" t="s">
        <v>39</v>
      </c>
      <c r="AO98" s="417" t="s">
        <v>40</v>
      </c>
      <c r="AP98" s="417" t="s">
        <v>41</v>
      </c>
      <c r="AQ98" s="418" t="s">
        <v>42</v>
      </c>
    </row>
    <row r="99" spans="1:43" ht="12.9" customHeight="1" x14ac:dyDescent="0.3">
      <c r="A99" s="828" t="s">
        <v>148</v>
      </c>
      <c r="B99" s="84">
        <v>1</v>
      </c>
      <c r="C99" s="49" t="s">
        <v>149</v>
      </c>
      <c r="D99" s="217" t="s">
        <v>151</v>
      </c>
      <c r="E99" s="50">
        <v>1975</v>
      </c>
      <c r="F99" s="19">
        <f t="shared" ref="F99:F114" si="54">SUM(2016-E99)</f>
        <v>41</v>
      </c>
      <c r="G99" s="375" t="s">
        <v>63</v>
      </c>
      <c r="H99" s="21"/>
      <c r="I99" s="202"/>
      <c r="J99" s="22">
        <f>MIN(AC99:AC99:AQ99)</f>
        <v>0.81805555555555554</v>
      </c>
      <c r="K99" s="133">
        <f t="shared" ref="K99:K114" si="55">IF(COUNTIF(N99:AB99,"&gt;=0")&lt;11,SUM(N99:AB99),SUM(LARGE(N99:AB99,1),LARGE(N99:AB99,2),LARGE(N99:AB99,3),LARGE(N99:AB99,4),LARGE(N99:AB99,5),LARGE(N99:AB99,6),LARGE(N99:AB99,7),LARGE(N99:AB99,8),LARGE(N99:AB99,9),LARGE(N99:AB99,10)))</f>
        <v>19</v>
      </c>
      <c r="L99" s="2">
        <f>SUM(COUNTIF(N99:AB99,"&gt;-1"))</f>
        <v>2</v>
      </c>
      <c r="M99" s="3">
        <f>SUM(N99:AB99)</f>
        <v>19</v>
      </c>
      <c r="N99" s="23">
        <v>10</v>
      </c>
      <c r="O99" s="354">
        <v>9</v>
      </c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56"/>
      <c r="AC99" s="52">
        <v>0.83611111111111114</v>
      </c>
      <c r="AD99" s="54">
        <v>0.81805555555555554</v>
      </c>
      <c r="AE99" s="53"/>
      <c r="AF99" s="54"/>
      <c r="AG99" s="54"/>
      <c r="AH99" s="54"/>
      <c r="AI99" s="54"/>
      <c r="AJ99" s="54"/>
      <c r="AK99" s="54"/>
      <c r="AL99" s="54"/>
      <c r="AM99" s="54"/>
      <c r="AN99" s="53"/>
      <c r="AO99" s="53"/>
      <c r="AP99" s="54"/>
      <c r="AQ99" s="58"/>
    </row>
    <row r="100" spans="1:43" ht="12.9" customHeight="1" x14ac:dyDescent="0.3">
      <c r="A100" s="829"/>
      <c r="B100" s="36">
        <v>2</v>
      </c>
      <c r="C100" s="17" t="s">
        <v>149</v>
      </c>
      <c r="D100" s="214" t="s">
        <v>154</v>
      </c>
      <c r="E100" s="18">
        <v>1979</v>
      </c>
      <c r="F100" s="19">
        <f t="shared" si="54"/>
        <v>37</v>
      </c>
      <c r="G100" s="368" t="s">
        <v>53</v>
      </c>
      <c r="H100" s="21"/>
      <c r="I100" s="201"/>
      <c r="J100" s="22">
        <f>MIN(AC100:AC100:AQ100)</f>
        <v>0.84583333333333333</v>
      </c>
      <c r="K100" s="37">
        <f t="shared" si="55"/>
        <v>16</v>
      </c>
      <c r="L100" s="2">
        <f>SUM(COUNTIF(N100:AB100,"&gt;-1"))</f>
        <v>2</v>
      </c>
      <c r="M100" s="3">
        <f>SUM(N100:AB100)</f>
        <v>16</v>
      </c>
      <c r="N100" s="272">
        <v>8</v>
      </c>
      <c r="O100" s="272">
        <v>8</v>
      </c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56"/>
      <c r="AC100" s="27">
        <v>0.84583333333333333</v>
      </c>
      <c r="AD100" s="57">
        <v>0.84930555555555554</v>
      </c>
      <c r="AE100" s="28"/>
      <c r="AF100" s="28"/>
      <c r="AG100" s="29"/>
      <c r="AH100" s="29"/>
      <c r="AI100" s="29"/>
      <c r="AJ100" s="28"/>
      <c r="AK100" s="29"/>
      <c r="AL100" s="29"/>
      <c r="AM100" s="29"/>
      <c r="AN100" s="29"/>
      <c r="AO100" s="29"/>
      <c r="AP100" s="28"/>
      <c r="AQ100" s="30"/>
    </row>
    <row r="101" spans="1:43" ht="12.9" customHeight="1" x14ac:dyDescent="0.3">
      <c r="A101" s="829"/>
      <c r="B101" s="36">
        <v>3</v>
      </c>
      <c r="C101" s="17" t="s">
        <v>149</v>
      </c>
      <c r="D101" s="214" t="s">
        <v>152</v>
      </c>
      <c r="E101" s="18">
        <v>1973</v>
      </c>
      <c r="F101" s="19">
        <f t="shared" si="54"/>
        <v>43</v>
      </c>
      <c r="G101" s="361" t="s">
        <v>153</v>
      </c>
      <c r="H101" s="21"/>
      <c r="I101" s="200"/>
      <c r="J101" s="22">
        <f>MIN(AC101:AC101:AQ101)</f>
        <v>0.84236111111111101</v>
      </c>
      <c r="K101" s="37">
        <f t="shared" si="55"/>
        <v>16</v>
      </c>
      <c r="L101" s="2">
        <f>SUM(COUNTIF(N101:AB101,"&gt;-1"))</f>
        <v>2</v>
      </c>
      <c r="M101" s="3">
        <f>SUM(N101:AB101)</f>
        <v>16</v>
      </c>
      <c r="N101" s="272">
        <v>9</v>
      </c>
      <c r="O101" s="272">
        <v>7</v>
      </c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56"/>
      <c r="AC101" s="27">
        <v>0.84236111111111101</v>
      </c>
      <c r="AD101" s="29">
        <v>0.86388888888888893</v>
      </c>
      <c r="AE101" s="29"/>
      <c r="AF101" s="29"/>
      <c r="AG101" s="28"/>
      <c r="AH101" s="34"/>
      <c r="AI101" s="28"/>
      <c r="AJ101" s="28"/>
      <c r="AK101" s="28"/>
      <c r="AL101" s="28"/>
      <c r="AM101" s="28"/>
      <c r="AN101" s="29"/>
      <c r="AO101" s="28"/>
      <c r="AP101" s="29"/>
      <c r="AQ101" s="30"/>
    </row>
    <row r="102" spans="1:43" ht="12.9" customHeight="1" x14ac:dyDescent="0.3">
      <c r="A102" s="829"/>
      <c r="B102" s="36">
        <v>4</v>
      </c>
      <c r="C102" s="17" t="s">
        <v>149</v>
      </c>
      <c r="D102" s="214" t="s">
        <v>156</v>
      </c>
      <c r="E102" s="18">
        <v>1979</v>
      </c>
      <c r="F102" s="19">
        <f t="shared" si="54"/>
        <v>37</v>
      </c>
      <c r="G102" s="82" t="s">
        <v>55</v>
      </c>
      <c r="H102" s="21"/>
      <c r="I102" s="199"/>
      <c r="J102" s="22">
        <f>MIN(AC102:AC102:AQ102)</f>
        <v>0.8666666666666667</v>
      </c>
      <c r="K102" s="37">
        <f t="shared" si="55"/>
        <v>13</v>
      </c>
      <c r="L102" s="2">
        <f>SUM(COUNTIF(N102:AB102,"&gt;-1"))</f>
        <v>2</v>
      </c>
      <c r="M102" s="3">
        <f>SUM(N102:AB102)</f>
        <v>13</v>
      </c>
      <c r="N102" s="272">
        <v>7</v>
      </c>
      <c r="O102" s="272">
        <v>6</v>
      </c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56"/>
      <c r="AC102" s="27">
        <v>0.88750000000000007</v>
      </c>
      <c r="AD102" s="57">
        <v>0.8666666666666667</v>
      </c>
      <c r="AE102" s="28"/>
      <c r="AF102" s="29"/>
      <c r="AG102" s="28"/>
      <c r="AH102" s="29"/>
      <c r="AI102" s="28"/>
      <c r="AJ102" s="28"/>
      <c r="AK102" s="28"/>
      <c r="AL102" s="28"/>
      <c r="AM102" s="29"/>
      <c r="AN102" s="28"/>
      <c r="AO102" s="28"/>
      <c r="AP102" s="28"/>
      <c r="AQ102" s="30"/>
    </row>
    <row r="103" spans="1:43" ht="12.9" customHeight="1" x14ac:dyDescent="0.3">
      <c r="A103" s="829"/>
      <c r="B103" s="36">
        <v>5</v>
      </c>
      <c r="C103" s="17" t="s">
        <v>149</v>
      </c>
      <c r="D103" s="214" t="s">
        <v>157</v>
      </c>
      <c r="E103" s="18">
        <v>1971</v>
      </c>
      <c r="F103" s="19">
        <f t="shared" si="54"/>
        <v>45</v>
      </c>
      <c r="G103" s="83" t="s">
        <v>55</v>
      </c>
      <c r="H103" s="21"/>
      <c r="I103" s="201"/>
      <c r="J103" s="22">
        <f>MIN(AC103:AC103:AQ103)</f>
        <v>0.8979166666666667</v>
      </c>
      <c r="K103" s="37">
        <f t="shared" si="55"/>
        <v>11</v>
      </c>
      <c r="L103" s="2">
        <f>SUM(COUNTIF(N103:AB103,"&gt;-1"))</f>
        <v>2</v>
      </c>
      <c r="M103" s="3">
        <f>SUM(N103:AB103)</f>
        <v>11</v>
      </c>
      <c r="N103" s="272">
        <v>6</v>
      </c>
      <c r="O103" s="272">
        <v>5</v>
      </c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56"/>
      <c r="AC103" s="27">
        <v>0.89930555555555547</v>
      </c>
      <c r="AD103" s="57">
        <v>0.8979166666666667</v>
      </c>
      <c r="AE103" s="29"/>
      <c r="AF103" s="29"/>
      <c r="AG103" s="29"/>
      <c r="AH103" s="28"/>
      <c r="AI103" s="28"/>
      <c r="AJ103" s="29"/>
      <c r="AK103" s="28"/>
      <c r="AL103" s="28"/>
      <c r="AM103" s="28"/>
      <c r="AN103" s="29"/>
      <c r="AO103" s="29"/>
      <c r="AP103" s="29"/>
      <c r="AQ103" s="58"/>
    </row>
    <row r="104" spans="1:43" ht="12.9" customHeight="1" x14ac:dyDescent="0.3">
      <c r="A104" s="829"/>
      <c r="B104" s="36">
        <v>6</v>
      </c>
      <c r="C104" s="17" t="s">
        <v>149</v>
      </c>
      <c r="D104" s="221" t="s">
        <v>218</v>
      </c>
      <c r="E104" s="89">
        <v>1977</v>
      </c>
      <c r="F104" s="19">
        <f t="shared" si="54"/>
        <v>39</v>
      </c>
      <c r="G104" s="59" t="s">
        <v>366</v>
      </c>
      <c r="H104" s="21" t="s">
        <v>376</v>
      </c>
      <c r="I104" s="199"/>
      <c r="J104" s="22">
        <f>MIN(AC104:AC104:AQ104)</f>
        <v>0.76180555555555562</v>
      </c>
      <c r="K104" s="37">
        <f t="shared" si="55"/>
        <v>10</v>
      </c>
      <c r="L104" s="229"/>
      <c r="M104" s="230"/>
      <c r="N104" s="24"/>
      <c r="O104" s="23">
        <v>10</v>
      </c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56"/>
      <c r="AC104" s="27"/>
      <c r="AD104" s="57">
        <v>0.76180555555555562</v>
      </c>
      <c r="AE104" s="57"/>
      <c r="AF104" s="33"/>
      <c r="AG104" s="28"/>
      <c r="AH104" s="28"/>
      <c r="AI104" s="34"/>
      <c r="AJ104" s="34"/>
      <c r="AK104" s="29"/>
      <c r="AL104" s="29"/>
      <c r="AM104" s="29"/>
      <c r="AN104" s="29"/>
      <c r="AO104" s="28"/>
      <c r="AP104" s="29"/>
      <c r="AQ104" s="58"/>
    </row>
    <row r="105" spans="1:43" ht="12.9" customHeight="1" x14ac:dyDescent="0.3">
      <c r="A105" s="829"/>
      <c r="B105" s="36">
        <v>7</v>
      </c>
      <c r="C105" s="17" t="s">
        <v>149</v>
      </c>
      <c r="D105" s="214" t="s">
        <v>155</v>
      </c>
      <c r="E105" s="18">
        <v>1976</v>
      </c>
      <c r="F105" s="19">
        <f t="shared" si="54"/>
        <v>40</v>
      </c>
      <c r="G105" s="368" t="s">
        <v>53</v>
      </c>
      <c r="H105" s="21"/>
      <c r="I105" s="201"/>
      <c r="J105" s="22">
        <f>MIN(AC105:AC105:AQ105)</f>
        <v>0.91180555555555554</v>
      </c>
      <c r="K105" s="37">
        <f t="shared" si="55"/>
        <v>9</v>
      </c>
      <c r="L105" s="2">
        <f t="shared" ref="L105:L111" si="56">SUM(COUNTIF(N105:AB105,"&gt;-1"))</f>
        <v>2</v>
      </c>
      <c r="M105" s="3">
        <f t="shared" ref="M105:M111" si="57">SUM(N105:AB105)</f>
        <v>9</v>
      </c>
      <c r="N105" s="272">
        <v>5</v>
      </c>
      <c r="O105" s="272">
        <v>4</v>
      </c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56"/>
      <c r="AC105" s="27">
        <v>0.93055555555555547</v>
      </c>
      <c r="AD105" s="57">
        <v>0.91180555555555554</v>
      </c>
      <c r="AE105" s="28"/>
      <c r="AF105" s="28"/>
      <c r="AG105" s="29"/>
      <c r="AH105" s="29"/>
      <c r="AI105" s="28"/>
      <c r="AJ105" s="28"/>
      <c r="AK105" s="29"/>
      <c r="AL105" s="29"/>
      <c r="AM105" s="29"/>
      <c r="AN105" s="29"/>
      <c r="AO105" s="28"/>
      <c r="AP105" s="29"/>
      <c r="AQ105" s="58"/>
    </row>
    <row r="106" spans="1:43" ht="12.9" customHeight="1" x14ac:dyDescent="0.3">
      <c r="A106" s="829"/>
      <c r="B106" s="36">
        <v>8</v>
      </c>
      <c r="C106" s="17" t="s">
        <v>149</v>
      </c>
      <c r="D106" s="220" t="s">
        <v>158</v>
      </c>
      <c r="E106" s="19">
        <v>1973</v>
      </c>
      <c r="F106" s="19">
        <f t="shared" si="54"/>
        <v>43</v>
      </c>
      <c r="G106" s="375" t="s">
        <v>63</v>
      </c>
      <c r="H106" s="21"/>
      <c r="I106" s="199"/>
      <c r="J106" s="22">
        <f>MIN(AC106:AC106:AQ106)</f>
        <v>0.93611111111111101</v>
      </c>
      <c r="K106" s="37">
        <f t="shared" si="55"/>
        <v>7</v>
      </c>
      <c r="L106" s="2">
        <f t="shared" si="56"/>
        <v>2</v>
      </c>
      <c r="M106" s="3">
        <f t="shared" si="57"/>
        <v>7</v>
      </c>
      <c r="N106" s="272">
        <v>4</v>
      </c>
      <c r="O106" s="272">
        <v>3</v>
      </c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56"/>
      <c r="AC106" s="27">
        <v>0.95694444444444438</v>
      </c>
      <c r="AD106" s="57">
        <v>0.93611111111111101</v>
      </c>
      <c r="AE106" s="29"/>
      <c r="AF106" s="29"/>
      <c r="AG106" s="29"/>
      <c r="AH106" s="28"/>
      <c r="AI106" s="29"/>
      <c r="AJ106" s="28"/>
      <c r="AK106" s="29"/>
      <c r="AL106" s="29"/>
      <c r="AM106" s="29"/>
      <c r="AN106" s="29"/>
      <c r="AO106" s="29"/>
      <c r="AP106" s="29"/>
      <c r="AQ106" s="58"/>
    </row>
    <row r="107" spans="1:43" ht="12.9" customHeight="1" x14ac:dyDescent="0.3">
      <c r="A107" s="829"/>
      <c r="B107" s="36">
        <v>9</v>
      </c>
      <c r="C107" s="17" t="s">
        <v>149</v>
      </c>
      <c r="D107" s="214" t="s">
        <v>161</v>
      </c>
      <c r="E107" s="18">
        <v>1974</v>
      </c>
      <c r="F107" s="19">
        <f t="shared" si="54"/>
        <v>42</v>
      </c>
      <c r="G107" s="368" t="s">
        <v>53</v>
      </c>
      <c r="H107" s="21"/>
      <c r="I107" s="200"/>
      <c r="J107" s="22">
        <f>MIN(AC107:AC107:AQ107)</f>
        <v>0.96319444444444446</v>
      </c>
      <c r="K107" s="37">
        <f t="shared" si="55"/>
        <v>4</v>
      </c>
      <c r="L107" s="2">
        <f t="shared" si="56"/>
        <v>2</v>
      </c>
      <c r="M107" s="3">
        <f t="shared" si="57"/>
        <v>4</v>
      </c>
      <c r="N107" s="272">
        <v>3</v>
      </c>
      <c r="O107" s="272">
        <v>1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56"/>
      <c r="AC107" s="27">
        <v>0.96319444444444446</v>
      </c>
      <c r="AD107" s="57">
        <v>0.97430555555555554</v>
      </c>
      <c r="AE107" s="29"/>
      <c r="AF107" s="29"/>
      <c r="AG107" s="28"/>
      <c r="AH107" s="29"/>
      <c r="AI107" s="29"/>
      <c r="AJ107" s="29"/>
      <c r="AK107" s="28"/>
      <c r="AL107" s="29"/>
      <c r="AM107" s="29"/>
      <c r="AN107" s="29"/>
      <c r="AO107" s="29"/>
      <c r="AP107" s="29"/>
      <c r="AQ107" s="58"/>
    </row>
    <row r="108" spans="1:43" ht="12.9" customHeight="1" x14ac:dyDescent="0.3">
      <c r="A108" s="829"/>
      <c r="B108" s="36">
        <v>10</v>
      </c>
      <c r="C108" s="17" t="s">
        <v>149</v>
      </c>
      <c r="D108" s="222" t="s">
        <v>159</v>
      </c>
      <c r="E108" s="124">
        <v>1969</v>
      </c>
      <c r="F108" s="19">
        <f t="shared" si="54"/>
        <v>47</v>
      </c>
      <c r="G108" s="83" t="s">
        <v>64</v>
      </c>
      <c r="H108" s="21"/>
      <c r="I108" s="202"/>
      <c r="J108" s="107" t="s">
        <v>75</v>
      </c>
      <c r="K108" s="37">
        <f t="shared" si="55"/>
        <v>2</v>
      </c>
      <c r="L108" s="2">
        <f t="shared" si="56"/>
        <v>1</v>
      </c>
      <c r="M108" s="3">
        <f t="shared" si="57"/>
        <v>2</v>
      </c>
      <c r="N108" s="272">
        <v>2</v>
      </c>
      <c r="O108" s="24"/>
      <c r="P108" s="24"/>
      <c r="Q108" s="24"/>
      <c r="R108" s="24"/>
      <c r="S108" s="24"/>
      <c r="T108" s="24"/>
      <c r="U108" s="24"/>
      <c r="V108" s="24"/>
      <c r="W108" s="25"/>
      <c r="X108" s="24"/>
      <c r="Y108" s="24"/>
      <c r="Z108" s="24"/>
      <c r="AA108" s="24"/>
      <c r="AB108" s="56"/>
      <c r="AC108" s="107" t="s">
        <v>75</v>
      </c>
      <c r="AD108" s="57"/>
      <c r="AE108" s="57"/>
      <c r="AF108" s="34"/>
      <c r="AG108" s="28"/>
      <c r="AH108" s="28"/>
      <c r="AI108" s="34"/>
      <c r="AJ108" s="34"/>
      <c r="AK108" s="29"/>
      <c r="AL108" s="29"/>
      <c r="AM108" s="29"/>
      <c r="AN108" s="29"/>
      <c r="AO108" s="29"/>
      <c r="AP108" s="29"/>
      <c r="AQ108" s="58"/>
    </row>
    <row r="109" spans="1:43" ht="12.9" customHeight="1" x14ac:dyDescent="0.3">
      <c r="A109" s="829"/>
      <c r="B109" s="36">
        <v>11</v>
      </c>
      <c r="C109" s="17" t="s">
        <v>149</v>
      </c>
      <c r="D109" s="215" t="s">
        <v>167</v>
      </c>
      <c r="E109" s="31">
        <v>1976</v>
      </c>
      <c r="F109" s="19">
        <f t="shared" si="54"/>
        <v>40</v>
      </c>
      <c r="G109" s="59" t="s">
        <v>46</v>
      </c>
      <c r="H109" s="21"/>
      <c r="I109" s="201"/>
      <c r="J109" s="34" t="s">
        <v>268</v>
      </c>
      <c r="K109" s="37">
        <f t="shared" si="55"/>
        <v>2</v>
      </c>
      <c r="L109" s="2">
        <f t="shared" si="56"/>
        <v>2</v>
      </c>
      <c r="M109" s="3">
        <f t="shared" si="57"/>
        <v>2</v>
      </c>
      <c r="N109" s="272">
        <v>1</v>
      </c>
      <c r="O109" s="272">
        <v>1</v>
      </c>
      <c r="P109" s="24"/>
      <c r="Q109" s="24"/>
      <c r="R109" s="24"/>
      <c r="S109" s="24"/>
      <c r="T109" s="24"/>
      <c r="U109" s="24"/>
      <c r="V109" s="24"/>
      <c r="W109" s="25"/>
      <c r="X109" s="24"/>
      <c r="Y109" s="24"/>
      <c r="Z109" s="25"/>
      <c r="AA109" s="24"/>
      <c r="AB109" s="56"/>
      <c r="AC109" s="107" t="s">
        <v>129</v>
      </c>
      <c r="AD109" s="34" t="s">
        <v>268</v>
      </c>
      <c r="AE109" s="34"/>
      <c r="AF109" s="29"/>
      <c r="AG109" s="34"/>
      <c r="AH109" s="34"/>
      <c r="AI109" s="29"/>
      <c r="AJ109" s="34"/>
      <c r="AK109" s="34"/>
      <c r="AL109" s="29"/>
      <c r="AM109" s="34"/>
      <c r="AN109" s="238"/>
      <c r="AO109" s="29"/>
      <c r="AP109" s="29"/>
      <c r="AQ109" s="35"/>
    </row>
    <row r="110" spans="1:43" ht="12.9" customHeight="1" x14ac:dyDescent="0.3">
      <c r="A110" s="829"/>
      <c r="B110" s="36">
        <v>12</v>
      </c>
      <c r="C110" s="17" t="s">
        <v>149</v>
      </c>
      <c r="D110" s="214" t="s">
        <v>162</v>
      </c>
      <c r="E110" s="18">
        <v>1973</v>
      </c>
      <c r="F110" s="19">
        <f t="shared" si="54"/>
        <v>43</v>
      </c>
      <c r="G110" s="368" t="s">
        <v>53</v>
      </c>
      <c r="H110" s="21"/>
      <c r="I110" s="199"/>
      <c r="J110" s="34" t="s">
        <v>374</v>
      </c>
      <c r="K110" s="37">
        <f t="shared" si="55"/>
        <v>2</v>
      </c>
      <c r="L110" s="2">
        <f t="shared" si="56"/>
        <v>2</v>
      </c>
      <c r="M110" s="3">
        <f t="shared" si="57"/>
        <v>2</v>
      </c>
      <c r="N110" s="272">
        <v>1</v>
      </c>
      <c r="O110" s="272">
        <v>1</v>
      </c>
      <c r="P110" s="24"/>
      <c r="Q110" s="24"/>
      <c r="R110" s="24"/>
      <c r="S110" s="24"/>
      <c r="T110" s="24"/>
      <c r="U110" s="24"/>
      <c r="V110" s="24"/>
      <c r="W110" s="25"/>
      <c r="X110" s="25"/>
      <c r="Y110" s="25"/>
      <c r="Z110" s="25"/>
      <c r="AA110" s="24"/>
      <c r="AB110" s="56"/>
      <c r="AC110" s="107" t="s">
        <v>304</v>
      </c>
      <c r="AD110" s="34" t="s">
        <v>374</v>
      </c>
      <c r="AE110" s="57"/>
      <c r="AF110" s="34"/>
      <c r="AG110" s="34"/>
      <c r="AH110" s="34"/>
      <c r="AI110" s="29"/>
      <c r="AJ110" s="34"/>
      <c r="AK110" s="34"/>
      <c r="AL110" s="33"/>
      <c r="AM110" s="29"/>
      <c r="AN110" s="29"/>
      <c r="AO110" s="29"/>
      <c r="AP110" s="29"/>
      <c r="AQ110" s="58"/>
    </row>
    <row r="111" spans="1:43" ht="12.9" customHeight="1" x14ac:dyDescent="0.3">
      <c r="A111" s="829"/>
      <c r="B111" s="36">
        <v>13</v>
      </c>
      <c r="C111" s="17" t="s">
        <v>149</v>
      </c>
      <c r="D111" s="214" t="s">
        <v>365</v>
      </c>
      <c r="E111" s="18">
        <v>1976</v>
      </c>
      <c r="F111" s="19">
        <f t="shared" si="54"/>
        <v>40</v>
      </c>
      <c r="G111" s="371" t="s">
        <v>53</v>
      </c>
      <c r="H111" s="21"/>
      <c r="I111" s="200"/>
      <c r="J111" s="34" t="s">
        <v>368</v>
      </c>
      <c r="K111" s="37">
        <f t="shared" si="55"/>
        <v>2</v>
      </c>
      <c r="L111" s="2">
        <f t="shared" si="56"/>
        <v>2</v>
      </c>
      <c r="M111" s="3">
        <f t="shared" si="57"/>
        <v>2</v>
      </c>
      <c r="N111" s="272">
        <v>1</v>
      </c>
      <c r="O111" s="272">
        <v>1</v>
      </c>
      <c r="P111" s="24"/>
      <c r="Q111" s="24"/>
      <c r="R111" s="24"/>
      <c r="S111" s="24"/>
      <c r="T111" s="25"/>
      <c r="U111" s="25"/>
      <c r="V111" s="24"/>
      <c r="W111" s="25"/>
      <c r="X111" s="25"/>
      <c r="Y111" s="24"/>
      <c r="Z111" s="25"/>
      <c r="AA111" s="24"/>
      <c r="AB111" s="56"/>
      <c r="AC111" s="107" t="s">
        <v>305</v>
      </c>
      <c r="AD111" s="34" t="s">
        <v>368</v>
      </c>
      <c r="AE111" s="34"/>
      <c r="AF111" s="34"/>
      <c r="AG111" s="34"/>
      <c r="AH111" s="34"/>
      <c r="AI111" s="34"/>
      <c r="AJ111" s="34"/>
      <c r="AK111" s="34"/>
      <c r="AL111" s="29"/>
      <c r="AM111" s="238"/>
      <c r="AN111" s="34"/>
      <c r="AO111" s="34"/>
      <c r="AP111" s="34"/>
      <c r="AQ111" s="35"/>
    </row>
    <row r="112" spans="1:43" ht="12.9" customHeight="1" x14ac:dyDescent="0.3">
      <c r="A112" s="829"/>
      <c r="B112" s="36">
        <v>14</v>
      </c>
      <c r="C112" s="17" t="s">
        <v>149</v>
      </c>
      <c r="D112" s="221" t="s">
        <v>160</v>
      </c>
      <c r="E112" s="89">
        <v>1973</v>
      </c>
      <c r="F112" s="19">
        <f t="shared" si="54"/>
        <v>43</v>
      </c>
      <c r="G112" s="381" t="s">
        <v>51</v>
      </c>
      <c r="H112" s="21"/>
      <c r="I112" s="202"/>
      <c r="J112" s="22">
        <f>MIN(AC112:AC112:AQ112)</f>
        <v>0.96736111111111101</v>
      </c>
      <c r="K112" s="37">
        <f t="shared" si="55"/>
        <v>2</v>
      </c>
      <c r="L112" s="229"/>
      <c r="M112" s="230"/>
      <c r="N112" s="24"/>
      <c r="O112" s="272">
        <v>2</v>
      </c>
      <c r="P112" s="24"/>
      <c r="Q112" s="25"/>
      <c r="R112" s="24"/>
      <c r="S112" s="24"/>
      <c r="T112" s="25"/>
      <c r="U112" s="25"/>
      <c r="V112" s="25"/>
      <c r="W112" s="25"/>
      <c r="X112" s="25"/>
      <c r="Y112" s="25"/>
      <c r="Z112" s="25"/>
      <c r="AA112" s="24"/>
      <c r="AB112" s="26"/>
      <c r="AC112" s="356"/>
      <c r="AD112" s="57">
        <v>0.96736111111111101</v>
      </c>
      <c r="AE112" s="28"/>
      <c r="AF112" s="34"/>
      <c r="AG112" s="29"/>
      <c r="AH112" s="29"/>
      <c r="AI112" s="29"/>
      <c r="AJ112" s="29"/>
      <c r="AK112" s="34"/>
      <c r="AL112" s="29"/>
      <c r="AM112" s="34"/>
      <c r="AN112" s="29"/>
      <c r="AO112" s="29"/>
      <c r="AP112" s="29"/>
      <c r="AQ112" s="35"/>
    </row>
    <row r="113" spans="1:43" ht="12.9" customHeight="1" x14ac:dyDescent="0.3">
      <c r="A113" s="829"/>
      <c r="B113" s="36">
        <v>15</v>
      </c>
      <c r="C113" s="17" t="s">
        <v>149</v>
      </c>
      <c r="D113" s="221" t="s">
        <v>302</v>
      </c>
      <c r="E113" s="89">
        <v>1975</v>
      </c>
      <c r="F113" s="19">
        <f t="shared" si="54"/>
        <v>41</v>
      </c>
      <c r="G113" s="82" t="s">
        <v>303</v>
      </c>
      <c r="H113" s="21" t="s">
        <v>47</v>
      </c>
      <c r="I113" s="201"/>
      <c r="J113" s="107" t="s">
        <v>172</v>
      </c>
      <c r="K113" s="37">
        <f t="shared" si="55"/>
        <v>1</v>
      </c>
      <c r="L113" s="2">
        <f>SUM(COUNTIF(N113:AB113,"&gt;-1"))</f>
        <v>1</v>
      </c>
      <c r="M113" s="3">
        <f>SUM(N113:AB113)</f>
        <v>1</v>
      </c>
      <c r="N113" s="272">
        <v>1</v>
      </c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5"/>
      <c r="AB113" s="26"/>
      <c r="AC113" s="107" t="s">
        <v>172</v>
      </c>
      <c r="AD113" s="57"/>
      <c r="AE113" s="34"/>
      <c r="AF113" s="34"/>
      <c r="AG113" s="34"/>
      <c r="AH113" s="34"/>
      <c r="AI113" s="34"/>
      <c r="AJ113" s="34"/>
      <c r="AK113" s="34"/>
      <c r="AL113" s="34"/>
      <c r="AM113" s="238"/>
      <c r="AN113" s="238"/>
      <c r="AO113" s="34"/>
      <c r="AP113" s="34"/>
      <c r="AQ113" s="35"/>
    </row>
    <row r="114" spans="1:43" ht="12.9" customHeight="1" x14ac:dyDescent="0.3">
      <c r="A114" s="829"/>
      <c r="B114" s="36">
        <v>16</v>
      </c>
      <c r="C114" s="17" t="s">
        <v>149</v>
      </c>
      <c r="D114" s="221" t="s">
        <v>163</v>
      </c>
      <c r="E114" s="89">
        <v>1977</v>
      </c>
      <c r="F114" s="19">
        <f t="shared" si="54"/>
        <v>39</v>
      </c>
      <c r="G114" s="368" t="s">
        <v>53</v>
      </c>
      <c r="H114" s="21"/>
      <c r="I114" s="199"/>
      <c r="J114" s="107" t="s">
        <v>306</v>
      </c>
      <c r="K114" s="37">
        <f t="shared" si="55"/>
        <v>1</v>
      </c>
      <c r="L114" s="2">
        <f>SUM(COUNTIF(N114:AB114,"&gt;-1"))</f>
        <v>1</v>
      </c>
      <c r="M114" s="3">
        <f>SUM(N114:AB114)</f>
        <v>1</v>
      </c>
      <c r="N114" s="272">
        <v>1</v>
      </c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5"/>
      <c r="AB114" s="26"/>
      <c r="AC114" s="107" t="s">
        <v>306</v>
      </c>
      <c r="AD114" s="34"/>
      <c r="AE114" s="57"/>
      <c r="AF114" s="29"/>
      <c r="AG114" s="34"/>
      <c r="AH114" s="34"/>
      <c r="AI114" s="29"/>
      <c r="AJ114" s="34"/>
      <c r="AK114" s="34"/>
      <c r="AL114" s="33"/>
      <c r="AM114" s="34"/>
      <c r="AN114" s="34"/>
      <c r="AO114" s="29"/>
      <c r="AP114" s="34"/>
      <c r="AQ114" s="125"/>
    </row>
    <row r="115" spans="1:43" ht="12.9" customHeight="1" x14ac:dyDescent="0.3">
      <c r="A115" s="829"/>
      <c r="B115" s="36">
        <v>17</v>
      </c>
      <c r="C115" s="17"/>
      <c r="D115" s="221"/>
      <c r="E115" s="89"/>
      <c r="F115" s="19"/>
      <c r="G115" s="82"/>
      <c r="H115" s="21"/>
      <c r="I115" s="200"/>
      <c r="J115" s="22">
        <f>MIN(AC115:AC115:AQ115)</f>
        <v>0</v>
      </c>
      <c r="K115" s="339">
        <f t="shared" ref="K115:K118" si="58">IF(COUNTIF(N115:AB115,"&gt;=0")&lt;11,SUM(N115:AB115),SUM(LARGE(N115:AB115,1),LARGE(N115:AB115,2),LARGE(N115:AB115,3),LARGE(N115:AB115,4),LARGE(N115:AB115,5),LARGE(N115:AB115,6),LARGE(N115:AB115,7),LARGE(N115:AB115,8),LARGE(N115:AB115,9),LARGE(N115:AB115,10)))</f>
        <v>0</v>
      </c>
      <c r="L115" s="229"/>
      <c r="M115" s="230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5"/>
      <c r="AB115" s="26"/>
      <c r="AC115" s="107"/>
      <c r="AD115" s="34"/>
      <c r="AE115" s="34"/>
      <c r="AF115" s="29"/>
      <c r="AG115" s="34"/>
      <c r="AH115" s="29"/>
      <c r="AI115" s="29"/>
      <c r="AJ115" s="34"/>
      <c r="AK115" s="34"/>
      <c r="AL115" s="33"/>
      <c r="AM115" s="34"/>
      <c r="AN115" s="34"/>
      <c r="AO115" s="34"/>
      <c r="AP115" s="34"/>
      <c r="AQ115" s="35"/>
    </row>
    <row r="116" spans="1:43" ht="12.9" customHeight="1" x14ac:dyDescent="0.3">
      <c r="A116" s="829"/>
      <c r="B116" s="36">
        <v>18</v>
      </c>
      <c r="C116" s="17"/>
      <c r="D116" s="222"/>
      <c r="E116" s="124"/>
      <c r="F116" s="19"/>
      <c r="G116" s="82"/>
      <c r="H116" s="21"/>
      <c r="I116" s="202"/>
      <c r="J116" s="22">
        <f>MIN(AC116:AC116:AQ116)</f>
        <v>0</v>
      </c>
      <c r="K116" s="339">
        <f t="shared" si="58"/>
        <v>0</v>
      </c>
      <c r="L116" s="229"/>
      <c r="M116" s="230"/>
      <c r="N116" s="24"/>
      <c r="O116" s="86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5"/>
      <c r="AB116" s="26"/>
      <c r="AC116" s="27"/>
      <c r="AD116" s="34"/>
      <c r="AE116" s="34"/>
      <c r="AF116" s="34"/>
      <c r="AG116" s="34"/>
      <c r="AH116" s="34"/>
      <c r="AI116" s="195"/>
      <c r="AJ116" s="34"/>
      <c r="AK116" s="28"/>
      <c r="AL116" s="33"/>
      <c r="AM116" s="34"/>
      <c r="AN116" s="34"/>
      <c r="AO116" s="29"/>
      <c r="AP116" s="34"/>
      <c r="AQ116" s="35"/>
    </row>
    <row r="117" spans="1:43" ht="12.9" customHeight="1" x14ac:dyDescent="0.3">
      <c r="A117" s="829"/>
      <c r="B117" s="36">
        <v>19</v>
      </c>
      <c r="C117" s="17"/>
      <c r="D117" s="223"/>
      <c r="E117" s="66"/>
      <c r="F117" s="19"/>
      <c r="G117" s="82"/>
      <c r="H117" s="21"/>
      <c r="I117" s="200"/>
      <c r="J117" s="22">
        <f>MIN(AC117:AC117:AQ117)</f>
        <v>0</v>
      </c>
      <c r="K117" s="339">
        <f t="shared" si="58"/>
        <v>0</v>
      </c>
      <c r="L117" s="229"/>
      <c r="M117" s="230"/>
      <c r="N117" s="24"/>
      <c r="O117" s="24"/>
      <c r="P117" s="24"/>
      <c r="Q117" s="24"/>
      <c r="R117" s="86"/>
      <c r="S117" s="86"/>
      <c r="T117" s="24"/>
      <c r="U117" s="24"/>
      <c r="V117" s="24"/>
      <c r="W117" s="24"/>
      <c r="X117" s="24"/>
      <c r="Y117" s="24"/>
      <c r="Z117" s="24"/>
      <c r="AA117" s="25"/>
      <c r="AB117" s="26"/>
      <c r="AC117" s="27"/>
      <c r="AD117" s="34"/>
      <c r="AE117" s="34"/>
      <c r="AF117" s="29"/>
      <c r="AG117" s="34"/>
      <c r="AH117" s="29"/>
      <c r="AI117" s="34"/>
      <c r="AJ117" s="34"/>
      <c r="AK117" s="34"/>
      <c r="AL117" s="33"/>
      <c r="AM117" s="34"/>
      <c r="AN117" s="34"/>
      <c r="AO117" s="29"/>
      <c r="AP117" s="34"/>
      <c r="AQ117" s="35"/>
    </row>
    <row r="118" spans="1:43" ht="12.9" customHeight="1" x14ac:dyDescent="0.3">
      <c r="A118" s="829"/>
      <c r="B118" s="36">
        <v>20</v>
      </c>
      <c r="C118" s="17"/>
      <c r="D118" s="217"/>
      <c r="E118" s="50"/>
      <c r="F118" s="19"/>
      <c r="G118" s="208"/>
      <c r="H118" s="21"/>
      <c r="I118" s="202"/>
      <c r="J118" s="22">
        <f>MIN(AC118:AC118:AQ118)</f>
        <v>0</v>
      </c>
      <c r="K118" s="339">
        <f t="shared" si="58"/>
        <v>0</v>
      </c>
      <c r="L118" s="229"/>
      <c r="M118" s="230"/>
      <c r="N118" s="24"/>
      <c r="O118" s="24"/>
      <c r="P118" s="24"/>
      <c r="Q118" s="86"/>
      <c r="R118" s="24"/>
      <c r="S118" s="24"/>
      <c r="T118" s="24"/>
      <c r="U118" s="24"/>
      <c r="V118" s="24"/>
      <c r="W118" s="24"/>
      <c r="X118" s="24"/>
      <c r="Y118" s="24"/>
      <c r="Z118" s="24"/>
      <c r="AA118" s="25"/>
      <c r="AB118" s="26"/>
      <c r="AC118" s="27"/>
      <c r="AD118" s="34"/>
      <c r="AE118" s="34"/>
      <c r="AF118" s="34"/>
      <c r="AG118" s="34"/>
      <c r="AH118" s="34"/>
      <c r="AI118" s="29"/>
      <c r="AJ118" s="34"/>
      <c r="AK118" s="34"/>
      <c r="AL118" s="33"/>
      <c r="AM118" s="34"/>
      <c r="AN118" s="34"/>
      <c r="AO118" s="29"/>
      <c r="AP118" s="34"/>
      <c r="AQ118" s="35"/>
    </row>
    <row r="119" spans="1:43" ht="12.9" customHeight="1" x14ac:dyDescent="0.3">
      <c r="A119" s="829"/>
      <c r="B119" s="36">
        <v>16</v>
      </c>
      <c r="C119" s="38"/>
      <c r="D119" s="216"/>
      <c r="E119" s="36"/>
      <c r="F119" s="36"/>
      <c r="G119" s="39"/>
      <c r="H119" s="92"/>
      <c r="I119" s="93"/>
      <c r="J119" s="94"/>
      <c r="K119" s="343"/>
      <c r="L119" s="233"/>
      <c r="M119" s="234">
        <f t="shared" ref="M119" si="59">SUM(N119:AB119)</f>
        <v>27</v>
      </c>
      <c r="N119" s="42">
        <f t="shared" ref="N119:AB119" si="60">COUNTIF(N99:N118,"&gt;-1")</f>
        <v>14</v>
      </c>
      <c r="O119" s="42">
        <f t="shared" si="60"/>
        <v>13</v>
      </c>
      <c r="P119" s="42">
        <f t="shared" si="60"/>
        <v>0</v>
      </c>
      <c r="Q119" s="42">
        <f t="shared" si="60"/>
        <v>0</v>
      </c>
      <c r="R119" s="42">
        <f t="shared" si="60"/>
        <v>0</v>
      </c>
      <c r="S119" s="42">
        <f t="shared" si="60"/>
        <v>0</v>
      </c>
      <c r="T119" s="42">
        <f t="shared" si="60"/>
        <v>0</v>
      </c>
      <c r="U119" s="42">
        <f t="shared" si="60"/>
        <v>0</v>
      </c>
      <c r="V119" s="42">
        <f t="shared" si="60"/>
        <v>0</v>
      </c>
      <c r="W119" s="42">
        <f t="shared" si="60"/>
        <v>0</v>
      </c>
      <c r="X119" s="42">
        <f t="shared" si="60"/>
        <v>0</v>
      </c>
      <c r="Y119" s="42">
        <f t="shared" si="60"/>
        <v>0</v>
      </c>
      <c r="Z119" s="42">
        <f t="shared" si="60"/>
        <v>0</v>
      </c>
      <c r="AA119" s="42">
        <f t="shared" si="60"/>
        <v>0</v>
      </c>
      <c r="AB119" s="95">
        <f t="shared" si="60"/>
        <v>0</v>
      </c>
      <c r="AC119" s="45"/>
      <c r="AD119" s="46"/>
      <c r="AE119" s="47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8"/>
    </row>
    <row r="120" spans="1:43" ht="12.9" customHeight="1" x14ac:dyDescent="0.35">
      <c r="A120" s="402" t="s">
        <v>0</v>
      </c>
      <c r="B120" s="403" t="s">
        <v>1</v>
      </c>
      <c r="C120" s="404" t="s">
        <v>2</v>
      </c>
      <c r="D120" s="405" t="s">
        <v>3</v>
      </c>
      <c r="E120" s="406" t="s">
        <v>4</v>
      </c>
      <c r="F120" s="406" t="s">
        <v>5</v>
      </c>
      <c r="G120" s="407" t="s">
        <v>6</v>
      </c>
      <c r="H120" s="408" t="s">
        <v>7</v>
      </c>
      <c r="I120" s="409" t="s">
        <v>8</v>
      </c>
      <c r="J120" s="410" t="s">
        <v>9</v>
      </c>
      <c r="K120" s="411" t="s">
        <v>10</v>
      </c>
      <c r="L120" s="412" t="s">
        <v>11</v>
      </c>
      <c r="M120" s="413" t="s">
        <v>12</v>
      </c>
      <c r="N120" s="414" t="s">
        <v>13</v>
      </c>
      <c r="O120" s="406" t="s">
        <v>14</v>
      </c>
      <c r="P120" s="406" t="s">
        <v>15</v>
      </c>
      <c r="Q120" s="406" t="s">
        <v>16</v>
      </c>
      <c r="R120" s="406" t="s">
        <v>17</v>
      </c>
      <c r="S120" s="406" t="s">
        <v>18</v>
      </c>
      <c r="T120" s="406" t="s">
        <v>19</v>
      </c>
      <c r="U120" s="406" t="s">
        <v>20</v>
      </c>
      <c r="V120" s="406" t="s">
        <v>21</v>
      </c>
      <c r="W120" s="406" t="s">
        <v>22</v>
      </c>
      <c r="X120" s="406" t="s">
        <v>23</v>
      </c>
      <c r="Y120" s="406" t="s">
        <v>24</v>
      </c>
      <c r="Z120" s="406" t="s">
        <v>25</v>
      </c>
      <c r="AA120" s="406" t="s">
        <v>26</v>
      </c>
      <c r="AB120" s="415" t="s">
        <v>27</v>
      </c>
      <c r="AC120" s="416" t="s">
        <v>28</v>
      </c>
      <c r="AD120" s="417" t="s">
        <v>29</v>
      </c>
      <c r="AE120" s="417" t="s">
        <v>30</v>
      </c>
      <c r="AF120" s="417" t="s">
        <v>31</v>
      </c>
      <c r="AG120" s="417" t="s">
        <v>32</v>
      </c>
      <c r="AH120" s="417" t="s">
        <v>33</v>
      </c>
      <c r="AI120" s="417" t="s">
        <v>34</v>
      </c>
      <c r="AJ120" s="417" t="s">
        <v>35</v>
      </c>
      <c r="AK120" s="417" t="s">
        <v>36</v>
      </c>
      <c r="AL120" s="417" t="s">
        <v>37</v>
      </c>
      <c r="AM120" s="417" t="s">
        <v>38</v>
      </c>
      <c r="AN120" s="417" t="s">
        <v>39</v>
      </c>
      <c r="AO120" s="417" t="s">
        <v>40</v>
      </c>
      <c r="AP120" s="417" t="s">
        <v>41</v>
      </c>
      <c r="AQ120" s="418" t="s">
        <v>42</v>
      </c>
    </row>
    <row r="121" spans="1:43" ht="12.9" customHeight="1" x14ac:dyDescent="0.3">
      <c r="A121" s="828" t="s">
        <v>169</v>
      </c>
      <c r="B121" s="84">
        <v>1</v>
      </c>
      <c r="C121" s="49" t="s">
        <v>170</v>
      </c>
      <c r="D121" s="362" t="s">
        <v>171</v>
      </c>
      <c r="E121" s="80">
        <v>1965</v>
      </c>
      <c r="F121" s="19">
        <f>SUM(2016-E121)</f>
        <v>51</v>
      </c>
      <c r="G121" s="364" t="s">
        <v>46</v>
      </c>
      <c r="H121" s="21"/>
      <c r="I121" s="203"/>
      <c r="J121" s="360" t="s">
        <v>142</v>
      </c>
      <c r="K121" s="133">
        <f>IF(COUNTIF(N121:AB121,"&gt;=0")&lt;11,SUM(N121:AB121),SUM(LARGE(N121:AB121,1),LARGE(N121:AB121,2),LARGE(N121:AB121,3),LARGE(N121:AB121,4),LARGE(N121:AB121,5),LARGE(N121:AB121,6),LARGE(N121:AB121,7),LARGE(N121:AB121,8),LARGE(N121:AB121,9),LARGE(N121:AB121,10)))</f>
        <v>19</v>
      </c>
      <c r="L121" s="2">
        <f>SUM(COUNTIF(N121:AB121,"&gt;-1"))</f>
        <v>2</v>
      </c>
      <c r="M121" s="3">
        <f>SUM(N121:AB121)</f>
        <v>19</v>
      </c>
      <c r="N121" s="354">
        <v>9</v>
      </c>
      <c r="O121" s="127">
        <v>10</v>
      </c>
      <c r="P121" s="126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  <c r="AA121" s="126"/>
      <c r="AB121" s="196"/>
      <c r="AC121" s="107" t="s">
        <v>142</v>
      </c>
      <c r="AD121" s="97" t="s">
        <v>267</v>
      </c>
      <c r="AE121" s="130"/>
      <c r="AF121" s="239"/>
      <c r="AG121" s="239"/>
      <c r="AH121" s="130"/>
      <c r="AI121" s="97"/>
      <c r="AJ121" s="34"/>
      <c r="AK121" s="34"/>
      <c r="AL121" s="34"/>
      <c r="AM121" s="34"/>
      <c r="AN121" s="34"/>
      <c r="AO121" s="34"/>
      <c r="AP121" s="54"/>
      <c r="AQ121" s="35"/>
    </row>
    <row r="122" spans="1:43" ht="12.9" customHeight="1" x14ac:dyDescent="0.3">
      <c r="A122" s="829"/>
      <c r="B122" s="36">
        <v>2</v>
      </c>
      <c r="C122" s="17" t="s">
        <v>170</v>
      </c>
      <c r="D122" s="274" t="s">
        <v>177</v>
      </c>
      <c r="E122" s="19">
        <v>1948</v>
      </c>
      <c r="F122" s="19">
        <f>SUM(2016-E122)</f>
        <v>68</v>
      </c>
      <c r="G122" s="368" t="s">
        <v>53</v>
      </c>
      <c r="H122" s="21"/>
      <c r="I122" s="202"/>
      <c r="J122" s="60" t="s">
        <v>132</v>
      </c>
      <c r="K122" s="133">
        <f>IF(COUNTIF(N122:AB122,"&gt;=0")&lt;11,SUM(N122:AB122),SUM(LARGE(N122:AB122,1),LARGE(N122:AB122,2),LARGE(N122:AB122,3),LARGE(N122:AB122,4),LARGE(N122:AB122,5),LARGE(N122:AB122,6),LARGE(N122:AB122,7),LARGE(N122:AB122,8),LARGE(N122:AB122,9),LARGE(N122:AB122,10)))</f>
        <v>17</v>
      </c>
      <c r="L122" s="2">
        <f>SUM(COUNTIF(N122:AB122,"&gt;-1"))</f>
        <v>2</v>
      </c>
      <c r="M122" s="3">
        <f>SUM(N122:AB122)</f>
        <v>17</v>
      </c>
      <c r="N122" s="272">
        <v>8</v>
      </c>
      <c r="O122" s="354">
        <v>9</v>
      </c>
      <c r="P122" s="24"/>
      <c r="Q122" s="25"/>
      <c r="R122" s="25"/>
      <c r="S122" s="126"/>
      <c r="T122" s="24"/>
      <c r="U122" s="24"/>
      <c r="V122" s="24"/>
      <c r="W122" s="24"/>
      <c r="X122" s="24"/>
      <c r="Y122" s="24"/>
      <c r="Z122" s="24"/>
      <c r="AA122" s="24"/>
      <c r="AB122" s="26"/>
      <c r="AC122" s="60" t="s">
        <v>132</v>
      </c>
      <c r="AD122" s="34" t="s">
        <v>259</v>
      </c>
      <c r="AE122" s="91"/>
      <c r="AF122" s="91"/>
      <c r="AG122" s="97"/>
      <c r="AH122" s="97"/>
      <c r="AI122" s="129"/>
      <c r="AJ122" s="97"/>
      <c r="AK122" s="97"/>
      <c r="AL122" s="34"/>
      <c r="AM122" s="29"/>
      <c r="AN122" s="65"/>
      <c r="AO122" s="34"/>
      <c r="AP122" s="65"/>
      <c r="AQ122" s="35"/>
    </row>
    <row r="123" spans="1:43" ht="12.9" customHeight="1" x14ac:dyDescent="0.3">
      <c r="A123" s="829"/>
      <c r="B123" s="36">
        <v>3</v>
      </c>
      <c r="C123" s="17" t="s">
        <v>170</v>
      </c>
      <c r="D123" s="223" t="s">
        <v>178</v>
      </c>
      <c r="E123" s="131">
        <v>1954</v>
      </c>
      <c r="F123" s="19">
        <f>SUM(2016-E123)</f>
        <v>62</v>
      </c>
      <c r="G123" s="373" t="s">
        <v>53</v>
      </c>
      <c r="H123" s="21"/>
      <c r="I123" s="204"/>
      <c r="J123" s="365">
        <f>MIN(AC123:AC123:AQ123)</f>
        <v>0</v>
      </c>
      <c r="K123" s="133">
        <f>IF(COUNTIF(N123:AB123,"&gt;=0")&lt;11,SUM(N123:AB123),SUM(LARGE(N123:AB123,1),LARGE(N123:AB123,2),LARGE(N123:AB123,3),LARGE(N123:AB123,4),LARGE(N123:AB123,5),LARGE(N123:AB123,6),LARGE(N123:AB123,7),LARGE(N123:AB123,8),LARGE(N123:AB123,9),LARGE(N123:AB123,10)))</f>
        <v>15</v>
      </c>
      <c r="L123" s="2">
        <f>SUM(COUNTIF(N123:AB123,"&gt;-1"))</f>
        <v>2</v>
      </c>
      <c r="M123" s="3">
        <f>SUM(N123:AB123)</f>
        <v>15</v>
      </c>
      <c r="N123" s="272">
        <v>7</v>
      </c>
      <c r="O123" s="272">
        <v>8</v>
      </c>
      <c r="P123" s="25"/>
      <c r="Q123" s="25"/>
      <c r="R123" s="25"/>
      <c r="S123" s="24"/>
      <c r="T123" s="24"/>
      <c r="U123" s="126"/>
      <c r="V123" s="24"/>
      <c r="W123" s="24"/>
      <c r="X123" s="24"/>
      <c r="Y123" s="25"/>
      <c r="Z123" s="25"/>
      <c r="AA123" s="24"/>
      <c r="AB123" s="26"/>
      <c r="AC123" s="366" t="s">
        <v>50</v>
      </c>
      <c r="AD123" s="65" t="s">
        <v>50</v>
      </c>
      <c r="AE123" s="34"/>
      <c r="AF123" s="34"/>
      <c r="AG123" s="29"/>
      <c r="AH123" s="29"/>
      <c r="AI123" s="65"/>
      <c r="AJ123" s="29"/>
      <c r="AK123" s="29"/>
      <c r="AL123" s="65"/>
      <c r="AM123" s="65"/>
      <c r="AN123" s="65"/>
      <c r="AO123" s="65"/>
      <c r="AP123" s="65"/>
      <c r="AQ123" s="105"/>
    </row>
    <row r="124" spans="1:43" ht="12.9" customHeight="1" x14ac:dyDescent="0.3">
      <c r="A124" s="829"/>
      <c r="B124" s="36">
        <v>4</v>
      </c>
      <c r="C124" s="17" t="s">
        <v>170</v>
      </c>
      <c r="D124" s="275" t="s">
        <v>175</v>
      </c>
      <c r="E124" s="363">
        <v>1965</v>
      </c>
      <c r="F124" s="19">
        <f>SUM(2016-E124)</f>
        <v>51</v>
      </c>
      <c r="G124" s="20" t="s">
        <v>46</v>
      </c>
      <c r="H124" s="21"/>
      <c r="I124" s="200"/>
      <c r="J124" s="22">
        <f>MIN(AC124:AC124:AQ124)</f>
        <v>0.86875000000000002</v>
      </c>
      <c r="K124" s="133">
        <f>IF(COUNTIF(N124:AB124,"&gt;=0")&lt;11,SUM(N124:AB124),SUM(LARGE(N124:AB124,1),LARGE(N124:AB124,2),LARGE(N124:AB124,3),LARGE(N124:AB124,4),LARGE(N124:AB124,5),LARGE(N124:AB124,6),LARGE(N124:AB124,7),LARGE(N124:AB124,8),LARGE(N124:AB124,9),LARGE(N124:AB124,10)))</f>
        <v>10</v>
      </c>
      <c r="L124" s="2">
        <f>SUM(COUNTIF(N124:AB124,"&gt;-1"))</f>
        <v>1</v>
      </c>
      <c r="M124" s="3">
        <f>SUM(N124:AB124)</f>
        <v>10</v>
      </c>
      <c r="N124" s="23">
        <v>10</v>
      </c>
      <c r="O124" s="24"/>
      <c r="P124" s="24"/>
      <c r="Q124" s="25"/>
      <c r="R124" s="25"/>
      <c r="S124" s="25"/>
      <c r="T124" s="24"/>
      <c r="U124" s="24"/>
      <c r="V124" s="24"/>
      <c r="W124" s="24"/>
      <c r="X124" s="24"/>
      <c r="Y124" s="24"/>
      <c r="Z124" s="25"/>
      <c r="AA124" s="24"/>
      <c r="AB124" s="56"/>
      <c r="AC124" s="27">
        <v>0.86875000000000002</v>
      </c>
      <c r="AD124" s="65"/>
      <c r="AE124" s="34"/>
      <c r="AF124" s="34"/>
      <c r="AG124" s="34"/>
      <c r="AH124" s="34"/>
      <c r="AI124" s="65"/>
      <c r="AJ124" s="65"/>
      <c r="AK124" s="34"/>
      <c r="AL124" s="34"/>
      <c r="AM124" s="34"/>
      <c r="AN124" s="65"/>
      <c r="AO124" s="65"/>
      <c r="AP124" s="65"/>
      <c r="AQ124" s="35"/>
    </row>
    <row r="125" spans="1:43" ht="12.9" customHeight="1" x14ac:dyDescent="0.3">
      <c r="A125" s="829"/>
      <c r="B125" s="36">
        <v>5</v>
      </c>
      <c r="C125" s="17" t="s">
        <v>170</v>
      </c>
      <c r="D125" s="275"/>
      <c r="E125" s="131"/>
      <c r="F125" s="19"/>
      <c r="G125" s="51"/>
      <c r="H125" s="21"/>
      <c r="I125" s="201"/>
      <c r="J125" s="22">
        <f>MIN(AC125:AC125:AQ125)</f>
        <v>0</v>
      </c>
      <c r="K125" s="341">
        <f t="shared" ref="K125:K127" si="61">IF(COUNTIF(N125:AB125,"&gt;=0")&lt;11,SUM(N125:AB125),SUM(LARGE(N125:AB125,1),LARGE(N125:AB125,2),LARGE(N125:AB125,3),LARGE(N125:AB125,4),LARGE(N125:AB125,5),LARGE(N125:AB125,6),LARGE(N125:AB125,7),LARGE(N125:AB125,8),LARGE(N125:AB125,9),LARGE(N125:AB125,10)))</f>
        <v>0</v>
      </c>
      <c r="L125" s="2">
        <f>SUM(COUNTIF(N125:AB125,"&gt;-1"))</f>
        <v>0</v>
      </c>
      <c r="M125" s="3">
        <f>SUM(N125:AB125)</f>
        <v>0</v>
      </c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56"/>
      <c r="AC125" s="132"/>
      <c r="AD125" s="65"/>
      <c r="AE125" s="33"/>
      <c r="AF125" s="34"/>
      <c r="AG125" s="34"/>
      <c r="AH125" s="65"/>
      <c r="AI125" s="65"/>
      <c r="AJ125" s="34"/>
      <c r="AK125" s="34"/>
      <c r="AL125" s="65"/>
      <c r="AM125" s="34"/>
      <c r="AN125" s="65"/>
      <c r="AO125" s="34"/>
      <c r="AP125" s="34"/>
      <c r="AQ125" s="35"/>
    </row>
    <row r="126" spans="1:43" ht="12.9" customHeight="1" x14ac:dyDescent="0.3">
      <c r="A126" s="829"/>
      <c r="B126" s="36">
        <v>6</v>
      </c>
      <c r="C126" s="17" t="s">
        <v>170</v>
      </c>
      <c r="D126" s="276"/>
      <c r="E126" s="131"/>
      <c r="F126" s="19"/>
      <c r="G126" s="209"/>
      <c r="H126" s="21"/>
      <c r="I126" s="204"/>
      <c r="J126" s="22">
        <f>MIN(AC126:AC126:AQ126)</f>
        <v>0</v>
      </c>
      <c r="K126" s="341">
        <f t="shared" si="61"/>
        <v>0</v>
      </c>
      <c r="L126" s="229"/>
      <c r="M126" s="230"/>
      <c r="N126" s="24"/>
      <c r="O126" s="24"/>
      <c r="P126" s="24"/>
      <c r="Q126" s="25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56"/>
      <c r="AC126" s="128"/>
      <c r="AD126" s="129"/>
      <c r="AE126" s="65"/>
      <c r="AF126" s="65"/>
      <c r="AG126" s="65"/>
      <c r="AH126" s="34"/>
      <c r="AI126" s="34"/>
      <c r="AJ126" s="65"/>
      <c r="AK126" s="34"/>
      <c r="AL126" s="65"/>
      <c r="AM126" s="136"/>
      <c r="AN126" s="34"/>
      <c r="AO126" s="34"/>
      <c r="AP126" s="34"/>
      <c r="AQ126" s="105"/>
    </row>
    <row r="127" spans="1:43" ht="12.9" customHeight="1" x14ac:dyDescent="0.3">
      <c r="A127" s="830"/>
      <c r="B127" s="36">
        <v>7</v>
      </c>
      <c r="C127" s="17" t="s">
        <v>170</v>
      </c>
      <c r="D127" s="224"/>
      <c r="E127" s="131"/>
      <c r="F127" s="19"/>
      <c r="G127" s="135"/>
      <c r="H127" s="21"/>
      <c r="I127" s="204"/>
      <c r="J127" s="22">
        <f>MIN(AC127:AC127:AQ127)</f>
        <v>0</v>
      </c>
      <c r="K127" s="341">
        <f t="shared" si="61"/>
        <v>0</v>
      </c>
      <c r="L127" s="229"/>
      <c r="M127" s="230"/>
      <c r="N127" s="137"/>
      <c r="O127" s="137"/>
      <c r="P127" s="137"/>
      <c r="Q127" s="137"/>
      <c r="R127" s="137"/>
      <c r="S127" s="137"/>
      <c r="T127" s="25"/>
      <c r="U127" s="25"/>
      <c r="V127" s="137"/>
      <c r="W127" s="137"/>
      <c r="X127" s="137"/>
      <c r="Y127" s="137"/>
      <c r="Z127" s="137"/>
      <c r="AA127" s="137"/>
      <c r="AB127" s="138"/>
      <c r="AC127" s="139"/>
      <c r="AD127" s="140"/>
      <c r="AE127" s="141"/>
      <c r="AF127" s="141"/>
      <c r="AG127" s="141"/>
      <c r="AH127" s="142"/>
      <c r="AI127" s="142"/>
      <c r="AJ127" s="141"/>
      <c r="AK127" s="34"/>
      <c r="AL127" s="240"/>
      <c r="AM127" s="34"/>
      <c r="AN127" s="143"/>
      <c r="AO127" s="143"/>
      <c r="AP127" s="141"/>
      <c r="AQ127" s="144"/>
    </row>
    <row r="128" spans="1:43" ht="12.9" customHeight="1" thickBot="1" x14ac:dyDescent="0.35">
      <c r="A128" s="831"/>
      <c r="B128" s="145">
        <v>4</v>
      </c>
      <c r="C128" s="146"/>
      <c r="D128" s="225"/>
      <c r="E128" s="145"/>
      <c r="F128" s="145"/>
      <c r="G128" s="147"/>
      <c r="H128" s="148"/>
      <c r="I128" s="149"/>
      <c r="J128" s="150"/>
      <c r="K128" s="344"/>
      <c r="L128" s="241"/>
      <c r="M128" s="242">
        <f t="shared" ref="M128" si="62">SUM(N128:AB128)</f>
        <v>7</v>
      </c>
      <c r="N128" s="151">
        <f>COUNTIF(N121:N127,"&gt;-1")</f>
        <v>4</v>
      </c>
      <c r="O128" s="151">
        <f t="shared" ref="O128:AB128" si="63">COUNTIF(O121:O127,"&gt;-1")</f>
        <v>3</v>
      </c>
      <c r="P128" s="151">
        <f t="shared" si="63"/>
        <v>0</v>
      </c>
      <c r="Q128" s="151">
        <f t="shared" si="63"/>
        <v>0</v>
      </c>
      <c r="R128" s="151">
        <f t="shared" si="63"/>
        <v>0</v>
      </c>
      <c r="S128" s="151">
        <f t="shared" si="63"/>
        <v>0</v>
      </c>
      <c r="T128" s="151">
        <f t="shared" si="63"/>
        <v>0</v>
      </c>
      <c r="U128" s="151">
        <f t="shared" si="63"/>
        <v>0</v>
      </c>
      <c r="V128" s="151">
        <f t="shared" si="63"/>
        <v>0</v>
      </c>
      <c r="W128" s="151">
        <f t="shared" si="63"/>
        <v>0</v>
      </c>
      <c r="X128" s="151">
        <f t="shared" si="63"/>
        <v>0</v>
      </c>
      <c r="Y128" s="151">
        <f t="shared" si="63"/>
        <v>0</v>
      </c>
      <c r="Z128" s="151">
        <f t="shared" si="63"/>
        <v>0</v>
      </c>
      <c r="AA128" s="151">
        <f t="shared" si="63"/>
        <v>0</v>
      </c>
      <c r="AB128" s="152">
        <f t="shared" si="63"/>
        <v>0</v>
      </c>
      <c r="AC128" s="153"/>
      <c r="AD128" s="154"/>
      <c r="AE128" s="155"/>
      <c r="AF128" s="154"/>
      <c r="AG128" s="154"/>
      <c r="AH128" s="154"/>
      <c r="AI128" s="154"/>
      <c r="AJ128" s="154"/>
      <c r="AK128" s="154"/>
      <c r="AL128" s="154"/>
      <c r="AM128" s="154"/>
      <c r="AN128" s="154"/>
      <c r="AO128" s="154"/>
      <c r="AP128" s="154"/>
      <c r="AQ128" s="156"/>
    </row>
    <row r="129" spans="2:43" ht="12.9" customHeight="1" x14ac:dyDescent="0.35">
      <c r="B129" s="158"/>
      <c r="C129" s="159"/>
      <c r="D129" s="226"/>
      <c r="E129" s="160"/>
      <c r="F129" s="160"/>
      <c r="G129" s="161"/>
      <c r="H129" s="162"/>
      <c r="I129" s="163"/>
      <c r="J129" s="164"/>
      <c r="K129" s="337"/>
      <c r="L129" s="165"/>
      <c r="M129" s="165"/>
      <c r="N129" s="165"/>
      <c r="O129" s="165"/>
      <c r="P129" s="165"/>
      <c r="Q129" s="165"/>
      <c r="R129" s="166"/>
      <c r="S129" s="166"/>
      <c r="T129" s="166"/>
      <c r="U129" s="166"/>
      <c r="V129" s="166"/>
      <c r="W129" s="166"/>
      <c r="X129" s="166"/>
      <c r="Y129" s="166"/>
      <c r="Z129" s="166"/>
      <c r="AA129" s="166"/>
      <c r="AB129" s="166"/>
      <c r="AC129" s="167"/>
      <c r="AD129" s="168"/>
      <c r="AE129" s="169"/>
      <c r="AF129" s="167"/>
      <c r="AG129" s="167"/>
      <c r="AH129" s="167"/>
      <c r="AI129" s="167"/>
      <c r="AJ129" s="167"/>
      <c r="AK129" s="167"/>
      <c r="AL129" s="167"/>
      <c r="AM129" s="167"/>
      <c r="AN129" s="167"/>
      <c r="AO129" s="167"/>
      <c r="AP129" s="167"/>
      <c r="AQ129" s="167"/>
    </row>
    <row r="130" spans="2:43" ht="12.9" customHeight="1" thickBot="1" x14ac:dyDescent="0.4">
      <c r="J130" s="832"/>
      <c r="K130" s="833"/>
      <c r="L130" s="183"/>
      <c r="M130" s="243" t="s">
        <v>181</v>
      </c>
      <c r="N130" s="176">
        <v>1</v>
      </c>
      <c r="O130" s="176">
        <v>2</v>
      </c>
      <c r="P130" s="176">
        <v>3</v>
      </c>
      <c r="Q130" s="176">
        <v>4</v>
      </c>
      <c r="R130" s="176">
        <v>5</v>
      </c>
      <c r="S130" s="176">
        <v>6</v>
      </c>
      <c r="T130" s="176">
        <v>7</v>
      </c>
      <c r="U130" s="176">
        <v>8</v>
      </c>
      <c r="V130" s="176">
        <v>9</v>
      </c>
      <c r="W130" s="176">
        <v>10</v>
      </c>
      <c r="X130" s="176">
        <v>11</v>
      </c>
      <c r="Y130" s="176">
        <v>12</v>
      </c>
      <c r="Z130" s="176">
        <v>13</v>
      </c>
      <c r="AA130" s="176">
        <v>14</v>
      </c>
      <c r="AB130" s="177">
        <v>15</v>
      </c>
      <c r="AD130" s="825" t="s">
        <v>182</v>
      </c>
      <c r="AE130" s="825"/>
      <c r="AF130" s="825"/>
      <c r="AG130" s="244" t="s">
        <v>44</v>
      </c>
      <c r="AH130" s="245" t="s">
        <v>66</v>
      </c>
      <c r="AI130" s="245" t="s">
        <v>92</v>
      </c>
      <c r="AJ130" s="245" t="s">
        <v>112</v>
      </c>
      <c r="AK130" s="246" t="s">
        <v>124</v>
      </c>
      <c r="AL130" s="247" t="s">
        <v>138</v>
      </c>
      <c r="AM130" s="248" t="s">
        <v>149</v>
      </c>
      <c r="AN130" s="249" t="s">
        <v>170</v>
      </c>
      <c r="AO130" s="250" t="s">
        <v>183</v>
      </c>
      <c r="AP130" s="250" t="s">
        <v>184</v>
      </c>
      <c r="AQ130" s="251" t="s">
        <v>185</v>
      </c>
    </row>
    <row r="131" spans="2:43" ht="12.9" customHeight="1" thickBot="1" x14ac:dyDescent="0.4">
      <c r="B131" s="834" t="s">
        <v>186</v>
      </c>
      <c r="C131" s="834"/>
      <c r="D131" s="834"/>
      <c r="E131" s="834"/>
      <c r="F131" s="834"/>
      <c r="G131" s="834"/>
      <c r="H131" s="179"/>
      <c r="I131" s="180"/>
      <c r="J131" s="824" t="s">
        <v>187</v>
      </c>
      <c r="K131" s="824"/>
      <c r="L131" s="183">
        <f>SUM(N131:AB131)</f>
        <v>83</v>
      </c>
      <c r="M131" s="252">
        <f>SUM(N131:AB131)/15</f>
        <v>5.5333333333333332</v>
      </c>
      <c r="N131" s="181">
        <f t="shared" ref="N131:AB131" si="64">SUM(N17+N39+N61+N73+N85)</f>
        <v>48</v>
      </c>
      <c r="O131" s="182">
        <f t="shared" si="64"/>
        <v>35</v>
      </c>
      <c r="P131" s="182">
        <f t="shared" si="64"/>
        <v>0</v>
      </c>
      <c r="Q131" s="182">
        <f t="shared" si="64"/>
        <v>0</v>
      </c>
      <c r="R131" s="182">
        <f t="shared" si="64"/>
        <v>0</v>
      </c>
      <c r="S131" s="182">
        <f t="shared" si="64"/>
        <v>0</v>
      </c>
      <c r="T131" s="182">
        <f t="shared" si="64"/>
        <v>0</v>
      </c>
      <c r="U131" s="182">
        <f t="shared" si="64"/>
        <v>0</v>
      </c>
      <c r="V131" s="182">
        <f t="shared" si="64"/>
        <v>0</v>
      </c>
      <c r="W131" s="182">
        <f t="shared" si="64"/>
        <v>0</v>
      </c>
      <c r="X131" s="182">
        <f t="shared" si="64"/>
        <v>0</v>
      </c>
      <c r="Y131" s="182">
        <f t="shared" si="64"/>
        <v>0</v>
      </c>
      <c r="Z131" s="182">
        <f t="shared" si="64"/>
        <v>0</v>
      </c>
      <c r="AA131" s="183">
        <f t="shared" si="64"/>
        <v>0</v>
      </c>
      <c r="AB131" s="183">
        <f t="shared" si="64"/>
        <v>0</v>
      </c>
      <c r="AD131" s="835" t="s">
        <v>188</v>
      </c>
      <c r="AE131" s="835"/>
      <c r="AF131" s="835"/>
      <c r="AG131" s="253">
        <f>SUM(B17)</f>
        <v>10</v>
      </c>
      <c r="AH131" s="254">
        <f>SUM(B39)</f>
        <v>16</v>
      </c>
      <c r="AI131" s="254">
        <f>SUM(B61)</f>
        <v>16</v>
      </c>
      <c r="AJ131" s="254">
        <f>SUM(B73)</f>
        <v>8</v>
      </c>
      <c r="AK131" s="255">
        <f>SUM(B85)</f>
        <v>6</v>
      </c>
      <c r="AL131" s="256">
        <f>SUM(B97)</f>
        <v>5</v>
      </c>
      <c r="AM131" s="254">
        <f>SUM(B119)</f>
        <v>16</v>
      </c>
      <c r="AN131" s="257">
        <f>SUM(B128)</f>
        <v>4</v>
      </c>
      <c r="AO131" s="258">
        <f>SUM(AG131:AK131)</f>
        <v>56</v>
      </c>
      <c r="AP131" s="258">
        <f>SUM(AL131:AN131)</f>
        <v>25</v>
      </c>
      <c r="AQ131" s="259">
        <f>SUM(AO131:AP131)</f>
        <v>81</v>
      </c>
    </row>
    <row r="132" spans="2:43" ht="12.9" customHeight="1" thickBot="1" x14ac:dyDescent="0.4">
      <c r="B132" s="834"/>
      <c r="C132" s="834"/>
      <c r="D132" s="834"/>
      <c r="E132" s="834"/>
      <c r="F132" s="834"/>
      <c r="G132" s="834"/>
      <c r="H132" s="179"/>
      <c r="I132" s="180"/>
      <c r="J132" s="824" t="s">
        <v>189</v>
      </c>
      <c r="K132" s="824"/>
      <c r="L132" s="183">
        <f>SUM(N132:AB132)</f>
        <v>42</v>
      </c>
      <c r="M132" s="252">
        <f>SUM(N132:AB132)/15</f>
        <v>2.8</v>
      </c>
      <c r="N132" s="182">
        <f t="shared" ref="N132:AB132" si="65">SUM(N97+N119+N128)</f>
        <v>22</v>
      </c>
      <c r="O132" s="182">
        <f t="shared" si="65"/>
        <v>20</v>
      </c>
      <c r="P132" s="182">
        <f t="shared" si="65"/>
        <v>0</v>
      </c>
      <c r="Q132" s="182">
        <f t="shared" si="65"/>
        <v>0</v>
      </c>
      <c r="R132" s="182">
        <f t="shared" si="65"/>
        <v>0</v>
      </c>
      <c r="S132" s="182">
        <f t="shared" si="65"/>
        <v>0</v>
      </c>
      <c r="T132" s="182">
        <f t="shared" si="65"/>
        <v>0</v>
      </c>
      <c r="U132" s="182">
        <f t="shared" si="65"/>
        <v>0</v>
      </c>
      <c r="V132" s="181">
        <f t="shared" si="65"/>
        <v>0</v>
      </c>
      <c r="W132" s="182">
        <f t="shared" si="65"/>
        <v>0</v>
      </c>
      <c r="X132" s="182">
        <f t="shared" si="65"/>
        <v>0</v>
      </c>
      <c r="Y132" s="182">
        <f t="shared" si="65"/>
        <v>0</v>
      </c>
      <c r="Z132" s="182">
        <f t="shared" si="65"/>
        <v>0</v>
      </c>
      <c r="AA132" s="183">
        <f t="shared" si="65"/>
        <v>0</v>
      </c>
      <c r="AB132" s="183">
        <f t="shared" si="65"/>
        <v>0</v>
      </c>
      <c r="AD132" s="825" t="s">
        <v>190</v>
      </c>
      <c r="AE132" s="825"/>
      <c r="AF132" s="825"/>
      <c r="AG132" s="260"/>
      <c r="AH132" s="261"/>
      <c r="AI132" s="261"/>
      <c r="AJ132" s="261"/>
      <c r="AK132" s="262"/>
      <c r="AL132" s="260"/>
      <c r="AM132" s="261"/>
      <c r="AN132" s="261"/>
      <c r="AO132" s="258"/>
      <c r="AP132" s="258"/>
      <c r="AQ132" s="259"/>
    </row>
    <row r="133" spans="2:43" ht="12.9" customHeight="1" x14ac:dyDescent="0.35">
      <c r="B133" s="184"/>
      <c r="C133" s="185"/>
      <c r="E133" s="186"/>
      <c r="F133" s="186"/>
      <c r="J133" s="824" t="s">
        <v>191</v>
      </c>
      <c r="K133" s="824"/>
      <c r="L133" s="183">
        <f>SUM(N133:AB133)</f>
        <v>125</v>
      </c>
      <c r="M133" s="252">
        <f>SUM(N133:AB133)/15</f>
        <v>8.3333333333333339</v>
      </c>
      <c r="N133" s="187">
        <f t="shared" ref="N133:AB133" si="66">SUM(N131:N132)</f>
        <v>70</v>
      </c>
      <c r="O133" s="187">
        <f t="shared" si="66"/>
        <v>55</v>
      </c>
      <c r="P133" s="187">
        <f t="shared" si="66"/>
        <v>0</v>
      </c>
      <c r="Q133" s="187">
        <f t="shared" si="66"/>
        <v>0</v>
      </c>
      <c r="R133" s="187">
        <f t="shared" si="66"/>
        <v>0</v>
      </c>
      <c r="S133" s="187">
        <f t="shared" si="66"/>
        <v>0</v>
      </c>
      <c r="T133" s="187">
        <f t="shared" si="66"/>
        <v>0</v>
      </c>
      <c r="U133" s="187">
        <f t="shared" si="66"/>
        <v>0</v>
      </c>
      <c r="V133" s="187">
        <f t="shared" si="66"/>
        <v>0</v>
      </c>
      <c r="W133" s="187">
        <f t="shared" si="66"/>
        <v>0</v>
      </c>
      <c r="X133" s="187">
        <f t="shared" si="66"/>
        <v>0</v>
      </c>
      <c r="Y133" s="187">
        <f t="shared" si="66"/>
        <v>0</v>
      </c>
      <c r="Z133" s="187">
        <f t="shared" si="66"/>
        <v>0</v>
      </c>
      <c r="AA133" s="187">
        <f t="shared" si="66"/>
        <v>0</v>
      </c>
      <c r="AB133" s="187">
        <f t="shared" si="66"/>
        <v>0</v>
      </c>
      <c r="AC133" s="188"/>
      <c r="AD133" s="825" t="s">
        <v>192</v>
      </c>
      <c r="AE133" s="825"/>
      <c r="AF133" s="825"/>
      <c r="AG133" s="263"/>
      <c r="AH133" s="264"/>
      <c r="AI133" s="264"/>
      <c r="AJ133" s="264"/>
      <c r="AK133" s="265"/>
      <c r="AL133" s="266"/>
      <c r="AM133" s="264"/>
      <c r="AN133" s="267"/>
      <c r="AO133" s="268"/>
      <c r="AP133" s="268"/>
      <c r="AQ133" s="269"/>
    </row>
    <row r="134" spans="2:43" ht="12.9" customHeight="1" x14ac:dyDescent="0.35">
      <c r="B134" s="186"/>
      <c r="C134" s="185"/>
      <c r="E134" s="189"/>
      <c r="F134" s="189"/>
      <c r="G134" s="190"/>
      <c r="J134" s="191"/>
      <c r="K134" s="826"/>
      <c r="L134" s="827"/>
      <c r="M134" s="190"/>
      <c r="Y134" s="190"/>
      <c r="Z134" s="190"/>
      <c r="AA134" s="190"/>
      <c r="AB134" s="190"/>
      <c r="AC134" s="188"/>
      <c r="AD134" s="188"/>
      <c r="AE134" s="188"/>
      <c r="AF134" s="188"/>
      <c r="AN134" s="270"/>
      <c r="AO134" s="270"/>
      <c r="AP134" s="270"/>
      <c r="AQ134" s="212"/>
    </row>
    <row r="135" spans="2:43" ht="12.9" customHeight="1" x14ac:dyDescent="0.35">
      <c r="E135" s="193"/>
      <c r="F135" s="193"/>
    </row>
    <row r="136" spans="2:43" ht="12.9" customHeight="1" x14ac:dyDescent="0.35">
      <c r="E136" s="193"/>
      <c r="F136" s="193"/>
    </row>
    <row r="137" spans="2:43" ht="12.9" customHeight="1" x14ac:dyDescent="0.35">
      <c r="E137" s="193"/>
      <c r="F137" s="193"/>
    </row>
    <row r="138" spans="2:43" ht="12.9" customHeight="1" x14ac:dyDescent="0.35">
      <c r="E138" s="193"/>
      <c r="F138" s="193"/>
    </row>
    <row r="139" spans="2:43" ht="12.9" customHeight="1" x14ac:dyDescent="0.35">
      <c r="E139" s="193"/>
      <c r="F139" s="193"/>
    </row>
    <row r="140" spans="2:43" ht="12.9" customHeight="1" x14ac:dyDescent="0.35">
      <c r="E140" s="193"/>
      <c r="F140" s="193"/>
    </row>
    <row r="141" spans="2:43" ht="12.9" customHeight="1" x14ac:dyDescent="0.35">
      <c r="E141" s="193"/>
      <c r="F141" s="193"/>
    </row>
    <row r="142" spans="2:43" ht="12.9" customHeight="1" x14ac:dyDescent="0.35">
      <c r="E142" s="193"/>
      <c r="F142" s="193"/>
    </row>
  </sheetData>
  <sortState ref="D121:AF124">
    <sortCondition descending="1" ref="K121:K124"/>
  </sortState>
  <mergeCells count="18">
    <mergeCell ref="A87:A97"/>
    <mergeCell ref="A2:A16"/>
    <mergeCell ref="A19:A39"/>
    <mergeCell ref="A41:A61"/>
    <mergeCell ref="A63:A73"/>
    <mergeCell ref="A75:A85"/>
    <mergeCell ref="J133:K133"/>
    <mergeCell ref="AD133:AF133"/>
    <mergeCell ref="K134:L134"/>
    <mergeCell ref="A99:A119"/>
    <mergeCell ref="A121:A128"/>
    <mergeCell ref="J130:K130"/>
    <mergeCell ref="AD130:AF130"/>
    <mergeCell ref="B131:G132"/>
    <mergeCell ref="J131:K131"/>
    <mergeCell ref="AD131:AF131"/>
    <mergeCell ref="J132:K132"/>
    <mergeCell ref="AD132:AF132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workbookViewId="0">
      <selection activeCell="A4" sqref="A4"/>
    </sheetView>
  </sheetViews>
  <sheetFormatPr defaultRowHeight="14.4" x14ac:dyDescent="0.3"/>
  <cols>
    <col min="1" max="1" width="2.6640625" customWidth="1"/>
    <col min="2" max="2" width="17" bestFit="1" customWidth="1"/>
    <col min="3" max="3" width="3.5546875" customWidth="1"/>
    <col min="4" max="4" width="4.44140625" customWidth="1"/>
    <col min="5" max="5" width="6" customWidth="1"/>
    <col min="6" max="6" width="4.44140625" customWidth="1"/>
    <col min="7" max="7" width="3.33203125" customWidth="1"/>
    <col min="8" max="8" width="4.6640625" customWidth="1"/>
    <col min="9" max="9" width="2.6640625" customWidth="1"/>
    <col min="10" max="10" width="20" bestFit="1" customWidth="1"/>
    <col min="11" max="11" width="3.5546875" customWidth="1"/>
    <col min="12" max="12" width="4.44140625" customWidth="1"/>
    <col min="13" max="13" width="6.109375" customWidth="1"/>
    <col min="14" max="14" width="4.44140625" customWidth="1"/>
    <col min="15" max="15" width="3.33203125" customWidth="1"/>
    <col min="16" max="16" width="4.6640625" customWidth="1"/>
    <col min="17" max="17" width="2.6640625" customWidth="1"/>
    <col min="18" max="18" width="18.88671875" bestFit="1" customWidth="1"/>
    <col min="19" max="19" width="3.5546875" customWidth="1"/>
    <col min="20" max="20" width="4.44140625" customWidth="1"/>
    <col min="21" max="21" width="6" customWidth="1"/>
    <col min="22" max="22" width="4.44140625" customWidth="1"/>
    <col min="23" max="23" width="3.33203125" customWidth="1"/>
    <col min="24" max="24" width="4.6640625" customWidth="1"/>
    <col min="25" max="25" width="2.6640625" customWidth="1"/>
    <col min="26" max="26" width="20.109375" customWidth="1"/>
    <col min="27" max="28" width="4.44140625" customWidth="1"/>
    <col min="29" max="29" width="6" customWidth="1"/>
    <col min="30" max="30" width="4.44140625" customWidth="1"/>
    <col min="31" max="31" width="3.33203125" customWidth="1"/>
    <col min="32" max="32" width="4.6640625" customWidth="1"/>
  </cols>
  <sheetData>
    <row r="1" spans="1:32" ht="19.5" customHeight="1" thickTop="1" x14ac:dyDescent="0.3">
      <c r="A1" s="851" t="s">
        <v>361</v>
      </c>
      <c r="B1" s="852"/>
      <c r="C1" s="852"/>
      <c r="D1" s="852"/>
      <c r="E1" s="852"/>
      <c r="F1" s="852"/>
      <c r="G1" s="852"/>
      <c r="H1" s="852"/>
      <c r="I1" s="852"/>
      <c r="J1" s="852"/>
      <c r="K1" s="852"/>
      <c r="L1" s="852"/>
      <c r="M1" s="852"/>
      <c r="N1" s="852"/>
      <c r="O1" s="852"/>
      <c r="P1" s="852"/>
      <c r="Q1" s="852"/>
      <c r="R1" s="852"/>
      <c r="S1" s="852"/>
      <c r="T1" s="852"/>
      <c r="U1" s="852"/>
      <c r="V1" s="852"/>
      <c r="W1" s="852"/>
      <c r="X1" s="852"/>
      <c r="Y1" s="852"/>
      <c r="Z1" s="852"/>
      <c r="AA1" s="852"/>
      <c r="AB1" s="852"/>
      <c r="AC1" s="852"/>
      <c r="AD1" s="852"/>
      <c r="AE1" s="852"/>
      <c r="AF1" s="853"/>
    </row>
    <row r="2" spans="1:32" ht="13.5" customHeight="1" x14ac:dyDescent="0.3">
      <c r="A2" s="854" t="s">
        <v>307</v>
      </c>
      <c r="B2" s="855"/>
      <c r="C2" s="855"/>
      <c r="D2" s="855"/>
      <c r="E2" s="855"/>
      <c r="F2" s="855"/>
      <c r="G2" s="855"/>
      <c r="H2" s="856"/>
      <c r="I2" s="857" t="s">
        <v>65</v>
      </c>
      <c r="J2" s="858"/>
      <c r="K2" s="858"/>
      <c r="L2" s="858"/>
      <c r="M2" s="858"/>
      <c r="N2" s="858"/>
      <c r="O2" s="858"/>
      <c r="P2" s="859"/>
      <c r="Q2" s="854" t="s">
        <v>91</v>
      </c>
      <c r="R2" s="858"/>
      <c r="S2" s="858"/>
      <c r="T2" s="858"/>
      <c r="U2" s="858"/>
      <c r="V2" s="858"/>
      <c r="W2" s="858"/>
      <c r="X2" s="860"/>
      <c r="Y2" s="857" t="s">
        <v>308</v>
      </c>
      <c r="Z2" s="858"/>
      <c r="AA2" s="858"/>
      <c r="AB2" s="858"/>
      <c r="AC2" s="858"/>
      <c r="AD2" s="858"/>
      <c r="AE2" s="858"/>
      <c r="AF2" s="860"/>
    </row>
    <row r="3" spans="1:32" ht="13.5" customHeight="1" x14ac:dyDescent="0.3">
      <c r="A3" s="278" t="s">
        <v>193</v>
      </c>
      <c r="B3" s="279" t="s">
        <v>194</v>
      </c>
      <c r="C3" s="279" t="s">
        <v>195</v>
      </c>
      <c r="D3" s="280" t="s">
        <v>4</v>
      </c>
      <c r="E3" s="279" t="s">
        <v>277</v>
      </c>
      <c r="F3" s="281" t="s">
        <v>309</v>
      </c>
      <c r="G3" s="280" t="s">
        <v>5</v>
      </c>
      <c r="H3" s="282" t="s">
        <v>279</v>
      </c>
      <c r="I3" s="283" t="s">
        <v>193</v>
      </c>
      <c r="J3" s="279" t="s">
        <v>194</v>
      </c>
      <c r="K3" s="279" t="s">
        <v>195</v>
      </c>
      <c r="L3" s="280" t="s">
        <v>4</v>
      </c>
      <c r="M3" s="279" t="s">
        <v>277</v>
      </c>
      <c r="N3" s="281" t="s">
        <v>309</v>
      </c>
      <c r="O3" s="280" t="s">
        <v>5</v>
      </c>
      <c r="P3" s="284" t="s">
        <v>279</v>
      </c>
      <c r="Q3" s="278" t="s">
        <v>193</v>
      </c>
      <c r="R3" s="279" t="s">
        <v>194</v>
      </c>
      <c r="S3" s="279" t="s">
        <v>195</v>
      </c>
      <c r="T3" s="280" t="s">
        <v>4</v>
      </c>
      <c r="U3" s="279" t="s">
        <v>277</v>
      </c>
      <c r="V3" s="281" t="s">
        <v>309</v>
      </c>
      <c r="W3" s="280" t="s">
        <v>5</v>
      </c>
      <c r="X3" s="282" t="s">
        <v>279</v>
      </c>
      <c r="Y3" s="283" t="s">
        <v>193</v>
      </c>
      <c r="Z3" s="279" t="s">
        <v>194</v>
      </c>
      <c r="AA3" s="279" t="s">
        <v>195</v>
      </c>
      <c r="AB3" s="280" t="s">
        <v>4</v>
      </c>
      <c r="AC3" s="279" t="s">
        <v>277</v>
      </c>
      <c r="AD3" s="281" t="s">
        <v>309</v>
      </c>
      <c r="AE3" s="280" t="s">
        <v>5</v>
      </c>
      <c r="AF3" s="282" t="s">
        <v>279</v>
      </c>
    </row>
    <row r="4" spans="1:32" s="210" customFormat="1" ht="13.5" customHeight="1" x14ac:dyDescent="0.3">
      <c r="A4" s="285">
        <v>1</v>
      </c>
      <c r="B4" s="318" t="s">
        <v>196</v>
      </c>
      <c r="C4" s="541">
        <f t="shared" ref="C4:C28" si="0">SUM(2016-D4)</f>
        <v>23</v>
      </c>
      <c r="D4" s="541">
        <v>1993</v>
      </c>
      <c r="E4" s="330">
        <v>0.59375</v>
      </c>
      <c r="F4" s="541">
        <v>2014</v>
      </c>
      <c r="G4" s="541">
        <f t="shared" ref="G4:G28" si="1">SUM(F4-D4)</f>
        <v>21</v>
      </c>
      <c r="H4" s="542"/>
      <c r="I4" s="286">
        <v>1</v>
      </c>
      <c r="J4" s="318" t="s">
        <v>200</v>
      </c>
      <c r="K4" s="541">
        <f t="shared" ref="K4:K28" si="2">SUM(2016-L4)</f>
        <v>57</v>
      </c>
      <c r="L4" s="541">
        <v>1959</v>
      </c>
      <c r="M4" s="330">
        <v>0.62222222222222223</v>
      </c>
      <c r="N4" s="541">
        <v>1995</v>
      </c>
      <c r="O4" s="541">
        <f t="shared" ref="O4:O28" si="3">SUM(N4-L4)</f>
        <v>36</v>
      </c>
      <c r="P4" s="537" t="s">
        <v>310</v>
      </c>
      <c r="Q4" s="285">
        <v>1</v>
      </c>
      <c r="R4" s="318" t="s">
        <v>200</v>
      </c>
      <c r="S4" s="541">
        <f t="shared" ref="S4:S28" si="4">SUM(2016-T4)</f>
        <v>57</v>
      </c>
      <c r="T4" s="541">
        <v>1959</v>
      </c>
      <c r="U4" s="330">
        <v>0.6333333333333333</v>
      </c>
      <c r="V4" s="541">
        <v>1999</v>
      </c>
      <c r="W4" s="541">
        <f t="shared" ref="W4:W28" si="5">SUM(V4-T4)</f>
        <v>40</v>
      </c>
      <c r="X4" s="542" t="s">
        <v>310</v>
      </c>
      <c r="Y4" s="286">
        <v>1</v>
      </c>
      <c r="Z4" s="318" t="s">
        <v>121</v>
      </c>
      <c r="AA4" s="541">
        <f>SUM(2016-AB4)</f>
        <v>55</v>
      </c>
      <c r="AB4" s="541">
        <v>1961</v>
      </c>
      <c r="AC4" s="330">
        <v>0.65138888888888891</v>
      </c>
      <c r="AD4" s="541">
        <v>2013</v>
      </c>
      <c r="AE4" s="541">
        <f t="shared" ref="AE4:AE26" si="6">SUM(AD4-AB4)</f>
        <v>52</v>
      </c>
      <c r="AF4" s="319"/>
    </row>
    <row r="5" spans="1:32" s="210" customFormat="1" ht="13.5" customHeight="1" x14ac:dyDescent="0.3">
      <c r="A5" s="285">
        <v>2</v>
      </c>
      <c r="B5" s="318" t="s">
        <v>197</v>
      </c>
      <c r="C5" s="541">
        <f t="shared" si="0"/>
        <v>43</v>
      </c>
      <c r="D5" s="541">
        <v>1973</v>
      </c>
      <c r="E5" s="330">
        <v>0.60138888888888886</v>
      </c>
      <c r="F5" s="541">
        <v>1997</v>
      </c>
      <c r="G5" s="541">
        <f t="shared" si="1"/>
        <v>24</v>
      </c>
      <c r="H5" s="542" t="s">
        <v>310</v>
      </c>
      <c r="I5" s="286">
        <v>2</v>
      </c>
      <c r="J5" s="318" t="s">
        <v>108</v>
      </c>
      <c r="K5" s="541">
        <f t="shared" si="2"/>
        <v>45</v>
      </c>
      <c r="L5" s="541">
        <v>1971</v>
      </c>
      <c r="M5" s="330">
        <v>0.62430555555555556</v>
      </c>
      <c r="N5" s="541">
        <v>2001</v>
      </c>
      <c r="O5" s="541">
        <f t="shared" si="3"/>
        <v>30</v>
      </c>
      <c r="P5" s="537" t="s">
        <v>310</v>
      </c>
      <c r="Q5" s="285">
        <v>2</v>
      </c>
      <c r="R5" s="318" t="s">
        <v>204</v>
      </c>
      <c r="S5" s="541">
        <f t="shared" si="4"/>
        <v>59</v>
      </c>
      <c r="T5" s="541">
        <v>1957</v>
      </c>
      <c r="U5" s="330">
        <v>0.64166666666666672</v>
      </c>
      <c r="V5" s="541">
        <v>1999</v>
      </c>
      <c r="W5" s="541">
        <f t="shared" si="5"/>
        <v>42</v>
      </c>
      <c r="X5" s="542" t="s">
        <v>310</v>
      </c>
      <c r="Y5" s="286">
        <v>2</v>
      </c>
      <c r="Z5" s="318" t="s">
        <v>311</v>
      </c>
      <c r="AA5" s="541">
        <f>SUM(2016-AB5)</f>
        <v>60</v>
      </c>
      <c r="AB5" s="541">
        <v>1956</v>
      </c>
      <c r="AC5" s="330">
        <v>0.65416666666666667</v>
      </c>
      <c r="AD5" s="541">
        <v>2009</v>
      </c>
      <c r="AE5" s="541">
        <f t="shared" si="6"/>
        <v>53</v>
      </c>
      <c r="AF5" s="542" t="s">
        <v>310</v>
      </c>
    </row>
    <row r="6" spans="1:32" s="210" customFormat="1" ht="13.5" customHeight="1" x14ac:dyDescent="0.3">
      <c r="A6" s="285">
        <v>3</v>
      </c>
      <c r="B6" s="318" t="s">
        <v>198</v>
      </c>
      <c r="C6" s="541">
        <f t="shared" si="0"/>
        <v>29</v>
      </c>
      <c r="D6" s="541">
        <v>1987</v>
      </c>
      <c r="E6" s="330">
        <v>0.60625000000000007</v>
      </c>
      <c r="F6" s="541">
        <v>2011</v>
      </c>
      <c r="G6" s="541">
        <f t="shared" si="1"/>
        <v>24</v>
      </c>
      <c r="H6" s="542"/>
      <c r="I6" s="286">
        <v>3</v>
      </c>
      <c r="J6" s="318" t="s">
        <v>116</v>
      </c>
      <c r="K6" s="541">
        <f t="shared" si="2"/>
        <v>53</v>
      </c>
      <c r="L6" s="541">
        <v>1963</v>
      </c>
      <c r="M6" s="330">
        <v>0.62708333333333333</v>
      </c>
      <c r="N6" s="541">
        <v>1997</v>
      </c>
      <c r="O6" s="541">
        <f t="shared" si="3"/>
        <v>34</v>
      </c>
      <c r="P6" s="537" t="s">
        <v>310</v>
      </c>
      <c r="Q6" s="285">
        <v>3</v>
      </c>
      <c r="R6" s="318" t="s">
        <v>312</v>
      </c>
      <c r="S6" s="541">
        <f t="shared" si="4"/>
        <v>61</v>
      </c>
      <c r="T6" s="541">
        <v>1955</v>
      </c>
      <c r="U6" s="330">
        <v>0.64444444444444449</v>
      </c>
      <c r="V6" s="541">
        <v>1999</v>
      </c>
      <c r="W6" s="541">
        <f t="shared" si="5"/>
        <v>44</v>
      </c>
      <c r="X6" s="542" t="s">
        <v>310</v>
      </c>
      <c r="Y6" s="286">
        <v>3</v>
      </c>
      <c r="Z6" s="318" t="s">
        <v>312</v>
      </c>
      <c r="AA6" s="541">
        <f>SUM(2016-AB6)</f>
        <v>61</v>
      </c>
      <c r="AB6" s="541">
        <v>1955</v>
      </c>
      <c r="AC6" s="330">
        <v>0.65902777777777777</v>
      </c>
      <c r="AD6" s="541">
        <v>2005</v>
      </c>
      <c r="AE6" s="541">
        <f t="shared" si="6"/>
        <v>50</v>
      </c>
      <c r="AF6" s="542" t="s">
        <v>310</v>
      </c>
    </row>
    <row r="7" spans="1:32" s="210" customFormat="1" ht="13.5" customHeight="1" x14ac:dyDescent="0.3">
      <c r="A7" s="285">
        <v>4</v>
      </c>
      <c r="B7" s="318" t="s">
        <v>199</v>
      </c>
      <c r="C7" s="541">
        <f t="shared" si="0"/>
        <v>30</v>
      </c>
      <c r="D7" s="541">
        <v>1986</v>
      </c>
      <c r="E7" s="330">
        <v>0.61041666666666672</v>
      </c>
      <c r="F7" s="541">
        <v>2005</v>
      </c>
      <c r="G7" s="541">
        <f t="shared" si="1"/>
        <v>19</v>
      </c>
      <c r="H7" s="542" t="s">
        <v>310</v>
      </c>
      <c r="I7" s="286">
        <v>4</v>
      </c>
      <c r="J7" s="318" t="s">
        <v>197</v>
      </c>
      <c r="K7" s="541">
        <f t="shared" si="2"/>
        <v>43</v>
      </c>
      <c r="L7" s="541">
        <v>1973</v>
      </c>
      <c r="M7" s="330">
        <v>0.62777777777777777</v>
      </c>
      <c r="N7" s="541">
        <v>2003</v>
      </c>
      <c r="O7" s="541">
        <f t="shared" si="3"/>
        <v>30</v>
      </c>
      <c r="P7" s="537" t="s">
        <v>310</v>
      </c>
      <c r="Q7" s="285">
        <v>4</v>
      </c>
      <c r="R7" s="320" t="s">
        <v>97</v>
      </c>
      <c r="S7" s="541">
        <f t="shared" si="4"/>
        <v>41</v>
      </c>
      <c r="T7" s="287">
        <v>1975</v>
      </c>
      <c r="U7" s="331">
        <v>0.64652777777777781</v>
      </c>
      <c r="V7" s="321">
        <v>2015</v>
      </c>
      <c r="W7" s="288">
        <f t="shared" si="5"/>
        <v>40</v>
      </c>
      <c r="X7" s="542"/>
      <c r="Y7" s="286">
        <v>4</v>
      </c>
      <c r="Z7" s="318" t="s">
        <v>209</v>
      </c>
      <c r="AA7" s="541">
        <f>SUM(2016-AB7)</f>
        <v>56</v>
      </c>
      <c r="AB7" s="541">
        <v>1960</v>
      </c>
      <c r="AC7" s="330">
        <v>0.66249999999999998</v>
      </c>
      <c r="AD7" s="541">
        <v>2012</v>
      </c>
      <c r="AE7" s="541">
        <f t="shared" si="6"/>
        <v>52</v>
      </c>
      <c r="AF7" s="319"/>
    </row>
    <row r="8" spans="1:32" s="210" customFormat="1" ht="13.5" customHeight="1" x14ac:dyDescent="0.3">
      <c r="A8" s="285">
        <v>5</v>
      </c>
      <c r="B8" s="318" t="s">
        <v>108</v>
      </c>
      <c r="C8" s="541">
        <f t="shared" si="0"/>
        <v>45</v>
      </c>
      <c r="D8" s="541">
        <v>1971</v>
      </c>
      <c r="E8" s="330">
        <v>0.61111111111111105</v>
      </c>
      <c r="F8" s="541">
        <v>1997</v>
      </c>
      <c r="G8" s="541">
        <f t="shared" si="1"/>
        <v>26</v>
      </c>
      <c r="H8" s="542" t="s">
        <v>310</v>
      </c>
      <c r="I8" s="286">
        <v>5</v>
      </c>
      <c r="J8" s="318" t="s">
        <v>97</v>
      </c>
      <c r="K8" s="541">
        <f t="shared" si="2"/>
        <v>41</v>
      </c>
      <c r="L8" s="541">
        <v>1975</v>
      </c>
      <c r="M8" s="330">
        <v>0.63541666666666663</v>
      </c>
      <c r="N8" s="541">
        <v>2014</v>
      </c>
      <c r="O8" s="541">
        <f t="shared" si="3"/>
        <v>39</v>
      </c>
      <c r="P8" s="537" t="s">
        <v>310</v>
      </c>
      <c r="Q8" s="285">
        <v>5</v>
      </c>
      <c r="R8" s="318" t="s">
        <v>116</v>
      </c>
      <c r="S8" s="541">
        <f t="shared" si="4"/>
        <v>53</v>
      </c>
      <c r="T8" s="541">
        <v>1963</v>
      </c>
      <c r="U8" s="330">
        <v>0.65</v>
      </c>
      <c r="V8" s="541">
        <v>2006</v>
      </c>
      <c r="W8" s="541">
        <f t="shared" si="5"/>
        <v>43</v>
      </c>
      <c r="X8" s="542" t="s">
        <v>310</v>
      </c>
      <c r="Y8" s="286">
        <v>5</v>
      </c>
      <c r="Z8" s="318" t="s">
        <v>313</v>
      </c>
      <c r="AA8" s="541" t="s">
        <v>64</v>
      </c>
      <c r="AB8" s="541">
        <v>1951</v>
      </c>
      <c r="AC8" s="330">
        <v>0.67083333333333339</v>
      </c>
      <c r="AD8" s="541">
        <v>2001</v>
      </c>
      <c r="AE8" s="541">
        <f t="shared" si="6"/>
        <v>50</v>
      </c>
      <c r="AF8" s="542" t="s">
        <v>310</v>
      </c>
    </row>
    <row r="9" spans="1:32" s="210" customFormat="1" ht="13.5" customHeight="1" x14ac:dyDescent="0.3">
      <c r="A9" s="285">
        <v>6</v>
      </c>
      <c r="B9" s="318" t="s">
        <v>314</v>
      </c>
      <c r="C9" s="541">
        <f t="shared" si="0"/>
        <v>24</v>
      </c>
      <c r="D9" s="541">
        <v>1992</v>
      </c>
      <c r="E9" s="330">
        <v>0.61597222222222225</v>
      </c>
      <c r="F9" s="541">
        <v>2012</v>
      </c>
      <c r="G9" s="541">
        <f t="shared" si="1"/>
        <v>20</v>
      </c>
      <c r="H9" s="542"/>
      <c r="I9" s="286">
        <v>6</v>
      </c>
      <c r="J9" s="318" t="s">
        <v>294</v>
      </c>
      <c r="K9" s="541">
        <f t="shared" si="2"/>
        <v>54</v>
      </c>
      <c r="L9" s="541">
        <v>1962</v>
      </c>
      <c r="M9" s="330">
        <v>0.63680555555555551</v>
      </c>
      <c r="N9" s="541">
        <v>1994</v>
      </c>
      <c r="O9" s="541">
        <f t="shared" si="3"/>
        <v>32</v>
      </c>
      <c r="P9" s="537" t="s">
        <v>310</v>
      </c>
      <c r="Q9" s="285">
        <v>6</v>
      </c>
      <c r="R9" s="318" t="s">
        <v>108</v>
      </c>
      <c r="S9" s="541">
        <f t="shared" si="4"/>
        <v>45</v>
      </c>
      <c r="T9" s="541">
        <v>1971</v>
      </c>
      <c r="U9" s="330">
        <v>0.65486111111111112</v>
      </c>
      <c r="V9" s="541">
        <v>2015</v>
      </c>
      <c r="W9" s="288">
        <f t="shared" si="5"/>
        <v>44</v>
      </c>
      <c r="X9" s="542"/>
      <c r="Y9" s="286">
        <v>6</v>
      </c>
      <c r="Z9" s="318" t="s">
        <v>135</v>
      </c>
      <c r="AA9" s="541">
        <f t="shared" ref="AA9:AA26" si="7">SUM(2016-AB9)</f>
        <v>69</v>
      </c>
      <c r="AB9" s="541">
        <v>1947</v>
      </c>
      <c r="AC9" s="330">
        <v>0.68125000000000002</v>
      </c>
      <c r="AD9" s="541">
        <v>1998</v>
      </c>
      <c r="AE9" s="541">
        <f t="shared" si="6"/>
        <v>51</v>
      </c>
      <c r="AF9" s="542" t="s">
        <v>310</v>
      </c>
    </row>
    <row r="10" spans="1:32" s="210" customFormat="1" ht="13.5" customHeight="1" x14ac:dyDescent="0.3">
      <c r="A10" s="285">
        <v>7</v>
      </c>
      <c r="B10" s="318" t="s">
        <v>315</v>
      </c>
      <c r="C10" s="541">
        <f t="shared" si="0"/>
        <v>31</v>
      </c>
      <c r="D10" s="541">
        <v>1985</v>
      </c>
      <c r="E10" s="330">
        <v>0.61805555555555558</v>
      </c>
      <c r="F10" s="541">
        <v>2003</v>
      </c>
      <c r="G10" s="541">
        <f t="shared" si="1"/>
        <v>18</v>
      </c>
      <c r="H10" s="542" t="s">
        <v>310</v>
      </c>
      <c r="I10" s="286">
        <v>7</v>
      </c>
      <c r="J10" s="318" t="s">
        <v>316</v>
      </c>
      <c r="K10" s="541">
        <f t="shared" si="2"/>
        <v>36</v>
      </c>
      <c r="L10" s="541">
        <v>1980</v>
      </c>
      <c r="M10" s="330">
        <v>0.65069444444444446</v>
      </c>
      <c r="N10" s="541">
        <v>2015</v>
      </c>
      <c r="O10" s="541">
        <f t="shared" si="3"/>
        <v>35</v>
      </c>
      <c r="P10" s="537"/>
      <c r="Q10" s="285">
        <v>7</v>
      </c>
      <c r="R10" s="318" t="s">
        <v>214</v>
      </c>
      <c r="S10" s="541">
        <f t="shared" si="4"/>
        <v>50</v>
      </c>
      <c r="T10" s="541">
        <v>1966</v>
      </c>
      <c r="U10" s="330">
        <v>0.6694444444444444</v>
      </c>
      <c r="V10" s="541">
        <v>2006</v>
      </c>
      <c r="W10" s="541">
        <f t="shared" si="5"/>
        <v>40</v>
      </c>
      <c r="X10" s="542" t="s">
        <v>310</v>
      </c>
      <c r="Y10" s="286">
        <v>7</v>
      </c>
      <c r="Z10" s="318" t="s">
        <v>116</v>
      </c>
      <c r="AA10" s="541">
        <f t="shared" si="7"/>
        <v>53</v>
      </c>
      <c r="AB10" s="541">
        <v>1963</v>
      </c>
      <c r="AC10" s="330">
        <v>0.6972222222222223</v>
      </c>
      <c r="AD10" s="541">
        <v>2013</v>
      </c>
      <c r="AE10" s="541">
        <f t="shared" si="6"/>
        <v>50</v>
      </c>
      <c r="AF10" s="542"/>
    </row>
    <row r="11" spans="1:32" s="210" customFormat="1" ht="13.5" customHeight="1" x14ac:dyDescent="0.3">
      <c r="A11" s="285">
        <v>8</v>
      </c>
      <c r="B11" s="318" t="s">
        <v>317</v>
      </c>
      <c r="C11" s="541">
        <f t="shared" si="0"/>
        <v>36</v>
      </c>
      <c r="D11" s="541">
        <v>1980</v>
      </c>
      <c r="E11" s="330">
        <v>0.63402777777777775</v>
      </c>
      <c r="F11" s="541">
        <v>2007</v>
      </c>
      <c r="G11" s="541">
        <f t="shared" si="1"/>
        <v>27</v>
      </c>
      <c r="H11" s="542" t="s">
        <v>310</v>
      </c>
      <c r="I11" s="286">
        <v>8</v>
      </c>
      <c r="J11" s="318" t="s">
        <v>318</v>
      </c>
      <c r="K11" s="541">
        <f t="shared" si="2"/>
        <v>46</v>
      </c>
      <c r="L11" s="541">
        <v>1970</v>
      </c>
      <c r="M11" s="330">
        <v>0.65694444444444444</v>
      </c>
      <c r="N11" s="541">
        <v>2001</v>
      </c>
      <c r="O11" s="541">
        <f t="shared" si="3"/>
        <v>31</v>
      </c>
      <c r="P11" s="537" t="s">
        <v>310</v>
      </c>
      <c r="Q11" s="285">
        <v>8</v>
      </c>
      <c r="R11" s="318" t="s">
        <v>101</v>
      </c>
      <c r="S11" s="541">
        <f t="shared" si="4"/>
        <v>43</v>
      </c>
      <c r="T11" s="541">
        <v>1973</v>
      </c>
      <c r="U11" s="332">
        <v>0.6743055555555556</v>
      </c>
      <c r="V11" s="541">
        <v>2015</v>
      </c>
      <c r="W11" s="288">
        <f t="shared" si="5"/>
        <v>42</v>
      </c>
      <c r="X11" s="542"/>
      <c r="Y11" s="286">
        <v>8</v>
      </c>
      <c r="Z11" s="322" t="s">
        <v>117</v>
      </c>
      <c r="AA11" s="541">
        <f t="shared" si="7"/>
        <v>54</v>
      </c>
      <c r="AB11" s="288">
        <v>1962</v>
      </c>
      <c r="AC11" s="331">
        <v>0.69791666666666663</v>
      </c>
      <c r="AD11" s="541">
        <v>2013</v>
      </c>
      <c r="AE11" s="288">
        <f t="shared" si="6"/>
        <v>51</v>
      </c>
      <c r="AF11" s="319"/>
    </row>
    <row r="12" spans="1:32" s="210" customFormat="1" ht="13.5" customHeight="1" x14ac:dyDescent="0.3">
      <c r="A12" s="285">
        <v>9</v>
      </c>
      <c r="B12" s="318" t="s">
        <v>201</v>
      </c>
      <c r="C12" s="541">
        <f t="shared" si="0"/>
        <v>25</v>
      </c>
      <c r="D12" s="541">
        <v>1991</v>
      </c>
      <c r="E12" s="330">
        <v>0.63402777777777775</v>
      </c>
      <c r="F12" s="541">
        <v>2008</v>
      </c>
      <c r="G12" s="541">
        <f t="shared" si="1"/>
        <v>17</v>
      </c>
      <c r="H12" s="542"/>
      <c r="I12" s="286">
        <v>9</v>
      </c>
      <c r="J12" s="318" t="s">
        <v>319</v>
      </c>
      <c r="K12" s="541">
        <f t="shared" si="2"/>
        <v>53</v>
      </c>
      <c r="L12" s="541">
        <v>1963</v>
      </c>
      <c r="M12" s="330">
        <v>0.66041666666666665</v>
      </c>
      <c r="N12" s="541">
        <v>1997</v>
      </c>
      <c r="O12" s="541">
        <f t="shared" si="3"/>
        <v>34</v>
      </c>
      <c r="P12" s="537" t="s">
        <v>310</v>
      </c>
      <c r="Q12" s="285">
        <v>9</v>
      </c>
      <c r="R12" s="318" t="s">
        <v>117</v>
      </c>
      <c r="S12" s="541">
        <f t="shared" si="4"/>
        <v>54</v>
      </c>
      <c r="T12" s="541">
        <v>1962</v>
      </c>
      <c r="U12" s="330">
        <v>0.67499999999999993</v>
      </c>
      <c r="V12" s="541">
        <v>2007</v>
      </c>
      <c r="W12" s="541">
        <f t="shared" si="5"/>
        <v>45</v>
      </c>
      <c r="X12" s="542" t="s">
        <v>310</v>
      </c>
      <c r="Y12" s="286">
        <v>9</v>
      </c>
      <c r="Z12" s="318" t="s">
        <v>221</v>
      </c>
      <c r="AA12" s="541">
        <f t="shared" si="7"/>
        <v>63</v>
      </c>
      <c r="AB12" s="541">
        <v>1953</v>
      </c>
      <c r="AC12" s="330">
        <v>0.70416666666666661</v>
      </c>
      <c r="AD12" s="541">
        <v>2007</v>
      </c>
      <c r="AE12" s="541">
        <f t="shared" si="6"/>
        <v>54</v>
      </c>
      <c r="AF12" s="542" t="s">
        <v>310</v>
      </c>
    </row>
    <row r="13" spans="1:32" s="210" customFormat="1" ht="13.5" customHeight="1" x14ac:dyDescent="0.3">
      <c r="A13" s="285">
        <v>10</v>
      </c>
      <c r="B13" s="323" t="s">
        <v>202</v>
      </c>
      <c r="C13" s="541">
        <f t="shared" si="0"/>
        <v>25</v>
      </c>
      <c r="D13" s="541">
        <v>1991</v>
      </c>
      <c r="E13" s="330">
        <v>0.63680555555555551</v>
      </c>
      <c r="F13" s="541">
        <v>2012</v>
      </c>
      <c r="G13" s="541">
        <f t="shared" si="1"/>
        <v>21</v>
      </c>
      <c r="H13" s="542"/>
      <c r="I13" s="286">
        <v>10</v>
      </c>
      <c r="J13" s="323" t="s">
        <v>208</v>
      </c>
      <c r="K13" s="541">
        <f t="shared" si="2"/>
        <v>35</v>
      </c>
      <c r="L13" s="541">
        <v>1981</v>
      </c>
      <c r="M13" s="330">
        <v>0.66041666666666665</v>
      </c>
      <c r="N13" s="541">
        <v>2011</v>
      </c>
      <c r="O13" s="541">
        <f t="shared" si="3"/>
        <v>30</v>
      </c>
      <c r="P13" s="537"/>
      <c r="Q13" s="285">
        <v>10</v>
      </c>
      <c r="R13" s="318" t="s">
        <v>100</v>
      </c>
      <c r="S13" s="541">
        <f t="shared" si="4"/>
        <v>45</v>
      </c>
      <c r="T13" s="541">
        <v>1971</v>
      </c>
      <c r="U13" s="330">
        <v>0.6777777777777777</v>
      </c>
      <c r="V13" s="541">
        <v>2011</v>
      </c>
      <c r="W13" s="541">
        <f t="shared" si="5"/>
        <v>40</v>
      </c>
      <c r="X13" s="542"/>
      <c r="Y13" s="286">
        <v>10</v>
      </c>
      <c r="Z13" s="318" t="s">
        <v>219</v>
      </c>
      <c r="AA13" s="541">
        <f t="shared" si="7"/>
        <v>58</v>
      </c>
      <c r="AB13" s="541">
        <v>1958</v>
      </c>
      <c r="AC13" s="330">
        <v>0.70416666666666661</v>
      </c>
      <c r="AD13" s="541">
        <v>2008</v>
      </c>
      <c r="AE13" s="541">
        <f t="shared" si="6"/>
        <v>50</v>
      </c>
      <c r="AF13" s="542"/>
    </row>
    <row r="14" spans="1:32" s="210" customFormat="1" ht="13.5" customHeight="1" x14ac:dyDescent="0.3">
      <c r="A14" s="285">
        <v>11</v>
      </c>
      <c r="B14" s="318" t="s">
        <v>86</v>
      </c>
      <c r="C14" s="541">
        <f t="shared" si="0"/>
        <v>38</v>
      </c>
      <c r="D14" s="541">
        <v>1978</v>
      </c>
      <c r="E14" s="330">
        <v>0.6381944444444444</v>
      </c>
      <c r="F14" s="541">
        <v>1997</v>
      </c>
      <c r="G14" s="541">
        <f t="shared" si="1"/>
        <v>19</v>
      </c>
      <c r="H14" s="542" t="s">
        <v>310</v>
      </c>
      <c r="I14" s="286">
        <v>11</v>
      </c>
      <c r="J14" s="323" t="s">
        <v>210</v>
      </c>
      <c r="K14" s="541">
        <f t="shared" si="2"/>
        <v>40</v>
      </c>
      <c r="L14" s="541">
        <v>1976</v>
      </c>
      <c r="M14" s="330">
        <v>0.66319444444444442</v>
      </c>
      <c r="N14" s="541">
        <v>2014</v>
      </c>
      <c r="O14" s="541">
        <f t="shared" si="3"/>
        <v>38</v>
      </c>
      <c r="P14" s="537" t="s">
        <v>310</v>
      </c>
      <c r="Q14" s="285">
        <v>11</v>
      </c>
      <c r="R14" s="318" t="s">
        <v>318</v>
      </c>
      <c r="S14" s="541">
        <f t="shared" si="4"/>
        <v>46</v>
      </c>
      <c r="T14" s="541">
        <v>1970</v>
      </c>
      <c r="U14" s="330">
        <v>0.67847222222222225</v>
      </c>
      <c r="V14" s="541">
        <v>2010</v>
      </c>
      <c r="W14" s="541">
        <f t="shared" si="5"/>
        <v>40</v>
      </c>
      <c r="X14" s="542"/>
      <c r="Y14" s="286">
        <v>11</v>
      </c>
      <c r="Z14" s="318" t="s">
        <v>223</v>
      </c>
      <c r="AA14" s="541">
        <f t="shared" si="7"/>
        <v>67</v>
      </c>
      <c r="AB14" s="541">
        <v>1949</v>
      </c>
      <c r="AC14" s="330">
        <v>0.71736111111111101</v>
      </c>
      <c r="AD14" s="541">
        <v>2001</v>
      </c>
      <c r="AE14" s="541">
        <f t="shared" si="6"/>
        <v>52</v>
      </c>
      <c r="AF14" s="542" t="s">
        <v>310</v>
      </c>
    </row>
    <row r="15" spans="1:32" s="210" customFormat="1" ht="13.5" customHeight="1" x14ac:dyDescent="0.3">
      <c r="A15" s="285">
        <v>12</v>
      </c>
      <c r="B15" s="318" t="s">
        <v>320</v>
      </c>
      <c r="C15" s="541">
        <f t="shared" si="0"/>
        <v>25</v>
      </c>
      <c r="D15" s="541">
        <v>1991</v>
      </c>
      <c r="E15" s="330">
        <v>0.63888888888888895</v>
      </c>
      <c r="F15" s="541">
        <v>2008</v>
      </c>
      <c r="G15" s="541">
        <f t="shared" si="1"/>
        <v>17</v>
      </c>
      <c r="H15" s="542"/>
      <c r="I15" s="286">
        <v>12</v>
      </c>
      <c r="J15" s="318" t="s">
        <v>211</v>
      </c>
      <c r="K15" s="541">
        <f t="shared" si="2"/>
        <v>47</v>
      </c>
      <c r="L15" s="541">
        <v>1969</v>
      </c>
      <c r="M15" s="330">
        <v>0.66319444444444442</v>
      </c>
      <c r="N15" s="541">
        <v>2005</v>
      </c>
      <c r="O15" s="541">
        <f t="shared" si="3"/>
        <v>36</v>
      </c>
      <c r="P15" s="537" t="s">
        <v>310</v>
      </c>
      <c r="Q15" s="285">
        <v>12</v>
      </c>
      <c r="R15" s="318" t="s">
        <v>294</v>
      </c>
      <c r="S15" s="541">
        <f t="shared" si="4"/>
        <v>54</v>
      </c>
      <c r="T15" s="541">
        <v>1962</v>
      </c>
      <c r="U15" s="330">
        <v>0.68402777777777779</v>
      </c>
      <c r="V15" s="541">
        <v>2004</v>
      </c>
      <c r="W15" s="541">
        <f t="shared" si="5"/>
        <v>42</v>
      </c>
      <c r="X15" s="542" t="s">
        <v>310</v>
      </c>
      <c r="Y15" s="286">
        <v>12</v>
      </c>
      <c r="Z15" s="318" t="s">
        <v>294</v>
      </c>
      <c r="AA15" s="541">
        <f t="shared" si="7"/>
        <v>54</v>
      </c>
      <c r="AB15" s="541">
        <v>1962</v>
      </c>
      <c r="AC15" s="330">
        <v>0.73402777777777783</v>
      </c>
      <c r="AD15" s="541">
        <v>2012</v>
      </c>
      <c r="AE15" s="541">
        <f t="shared" si="6"/>
        <v>50</v>
      </c>
      <c r="AF15" s="319"/>
    </row>
    <row r="16" spans="1:32" s="210" customFormat="1" ht="13.5" customHeight="1" x14ac:dyDescent="0.3">
      <c r="A16" s="285">
        <v>13</v>
      </c>
      <c r="B16" s="318" t="s">
        <v>321</v>
      </c>
      <c r="C16" s="541">
        <f t="shared" si="0"/>
        <v>37</v>
      </c>
      <c r="D16" s="541">
        <v>1979</v>
      </c>
      <c r="E16" s="330">
        <v>0.63958333333333328</v>
      </c>
      <c r="F16" s="541">
        <v>1997</v>
      </c>
      <c r="G16" s="541">
        <f t="shared" si="1"/>
        <v>18</v>
      </c>
      <c r="H16" s="542" t="s">
        <v>310</v>
      </c>
      <c r="I16" s="286">
        <v>13</v>
      </c>
      <c r="J16" s="323" t="s">
        <v>84</v>
      </c>
      <c r="K16" s="541">
        <f t="shared" si="2"/>
        <v>34</v>
      </c>
      <c r="L16" s="541">
        <v>1982</v>
      </c>
      <c r="M16" s="330">
        <v>0.66319444444444442</v>
      </c>
      <c r="N16" s="541">
        <v>2015</v>
      </c>
      <c r="O16" s="541">
        <f t="shared" si="3"/>
        <v>33</v>
      </c>
      <c r="P16" s="537"/>
      <c r="Q16" s="285">
        <v>13</v>
      </c>
      <c r="R16" s="318" t="s">
        <v>322</v>
      </c>
      <c r="S16" s="541">
        <f t="shared" si="4"/>
        <v>61</v>
      </c>
      <c r="T16" s="541">
        <v>1955</v>
      </c>
      <c r="U16" s="330">
        <v>0.69166666666666676</v>
      </c>
      <c r="V16" s="541">
        <v>2000</v>
      </c>
      <c r="W16" s="541">
        <f t="shared" si="5"/>
        <v>45</v>
      </c>
      <c r="X16" s="542" t="s">
        <v>310</v>
      </c>
      <c r="Y16" s="286">
        <v>13</v>
      </c>
      <c r="Z16" s="318" t="s">
        <v>323</v>
      </c>
      <c r="AA16" s="541">
        <f t="shared" si="7"/>
        <v>59</v>
      </c>
      <c r="AB16" s="541">
        <v>1957</v>
      </c>
      <c r="AC16" s="330">
        <v>0.73749999999999993</v>
      </c>
      <c r="AD16" s="541">
        <v>2008</v>
      </c>
      <c r="AE16" s="541">
        <f t="shared" si="6"/>
        <v>51</v>
      </c>
      <c r="AF16" s="542"/>
    </row>
    <row r="17" spans="1:32" s="210" customFormat="1" ht="13.5" customHeight="1" x14ac:dyDescent="0.3">
      <c r="A17" s="285">
        <v>14</v>
      </c>
      <c r="B17" s="318" t="s">
        <v>203</v>
      </c>
      <c r="C17" s="541">
        <f t="shared" si="0"/>
        <v>36</v>
      </c>
      <c r="D17" s="541">
        <v>1980</v>
      </c>
      <c r="E17" s="330">
        <v>0.63958333333333328</v>
      </c>
      <c r="F17" s="541">
        <v>1998</v>
      </c>
      <c r="G17" s="541">
        <f t="shared" si="1"/>
        <v>18</v>
      </c>
      <c r="H17" s="542" t="s">
        <v>310</v>
      </c>
      <c r="I17" s="286">
        <v>14</v>
      </c>
      <c r="J17" s="323" t="s">
        <v>212</v>
      </c>
      <c r="K17" s="541">
        <f t="shared" si="2"/>
        <v>32</v>
      </c>
      <c r="L17" s="541">
        <v>1984</v>
      </c>
      <c r="M17" s="330">
        <v>0.6645833333333333</v>
      </c>
      <c r="N17" s="541">
        <v>2014</v>
      </c>
      <c r="O17" s="541">
        <f t="shared" si="3"/>
        <v>30</v>
      </c>
      <c r="P17" s="537"/>
      <c r="Q17" s="285">
        <v>14</v>
      </c>
      <c r="R17" s="318" t="s">
        <v>211</v>
      </c>
      <c r="S17" s="541">
        <f t="shared" si="4"/>
        <v>47</v>
      </c>
      <c r="T17" s="541">
        <v>1969</v>
      </c>
      <c r="U17" s="330">
        <v>0.69305555555555554</v>
      </c>
      <c r="V17" s="541">
        <v>2009</v>
      </c>
      <c r="W17" s="541">
        <f t="shared" si="5"/>
        <v>40</v>
      </c>
      <c r="X17" s="542"/>
      <c r="Y17" s="286">
        <v>14</v>
      </c>
      <c r="Z17" s="318" t="s">
        <v>324</v>
      </c>
      <c r="AA17" s="541">
        <f t="shared" si="7"/>
        <v>52</v>
      </c>
      <c r="AB17" s="541">
        <v>1964</v>
      </c>
      <c r="AC17" s="330">
        <v>0.7416666666666667</v>
      </c>
      <c r="AD17" s="541">
        <v>2014</v>
      </c>
      <c r="AE17" s="541">
        <f t="shared" si="6"/>
        <v>50</v>
      </c>
      <c r="AF17" s="542"/>
    </row>
    <row r="18" spans="1:32" s="210" customFormat="1" ht="13.5" customHeight="1" x14ac:dyDescent="0.3">
      <c r="A18" s="285">
        <v>15</v>
      </c>
      <c r="B18" s="323" t="s">
        <v>205</v>
      </c>
      <c r="C18" s="541">
        <f t="shared" si="0"/>
        <v>22</v>
      </c>
      <c r="D18" s="541">
        <v>1994</v>
      </c>
      <c r="E18" s="330">
        <v>0.64236111111111105</v>
      </c>
      <c r="F18" s="541">
        <v>2012</v>
      </c>
      <c r="G18" s="541">
        <f t="shared" si="1"/>
        <v>18</v>
      </c>
      <c r="H18" s="542"/>
      <c r="I18" s="286">
        <v>15</v>
      </c>
      <c r="J18" s="323" t="s">
        <v>85</v>
      </c>
      <c r="K18" s="541">
        <f t="shared" si="2"/>
        <v>33</v>
      </c>
      <c r="L18" s="541">
        <v>1983</v>
      </c>
      <c r="M18" s="330">
        <v>0.66597222222222219</v>
      </c>
      <c r="N18" s="541">
        <v>2014</v>
      </c>
      <c r="O18" s="541">
        <f t="shared" si="3"/>
        <v>31</v>
      </c>
      <c r="P18" s="537"/>
      <c r="Q18" s="285">
        <v>15</v>
      </c>
      <c r="R18" s="318" t="s">
        <v>324</v>
      </c>
      <c r="S18" s="541">
        <f t="shared" si="4"/>
        <v>52</v>
      </c>
      <c r="T18" s="541">
        <v>1964</v>
      </c>
      <c r="U18" s="330">
        <v>0.69444444444444453</v>
      </c>
      <c r="V18" s="541">
        <v>2009</v>
      </c>
      <c r="W18" s="541">
        <f t="shared" si="5"/>
        <v>45</v>
      </c>
      <c r="X18" s="542" t="s">
        <v>310</v>
      </c>
      <c r="Y18" s="286">
        <v>15</v>
      </c>
      <c r="Z18" s="318" t="s">
        <v>226</v>
      </c>
      <c r="AA18" s="541">
        <f t="shared" si="7"/>
        <v>56</v>
      </c>
      <c r="AB18" s="541">
        <v>1960</v>
      </c>
      <c r="AC18" s="330">
        <v>0.74861111111111101</v>
      </c>
      <c r="AD18" s="541">
        <v>2010</v>
      </c>
      <c r="AE18" s="541">
        <f t="shared" si="6"/>
        <v>50</v>
      </c>
      <c r="AF18" s="542"/>
    </row>
    <row r="19" spans="1:32" s="210" customFormat="1" ht="13.5" customHeight="1" x14ac:dyDescent="0.3">
      <c r="A19" s="285">
        <v>16</v>
      </c>
      <c r="B19" s="318" t="s">
        <v>85</v>
      </c>
      <c r="C19" s="541">
        <f t="shared" si="0"/>
        <v>34</v>
      </c>
      <c r="D19" s="541">
        <v>1982</v>
      </c>
      <c r="E19" s="330">
        <v>0.6430555555555556</v>
      </c>
      <c r="F19" s="541">
        <v>2007</v>
      </c>
      <c r="G19" s="541">
        <f t="shared" si="1"/>
        <v>25</v>
      </c>
      <c r="H19" s="542" t="s">
        <v>310</v>
      </c>
      <c r="I19" s="286">
        <v>16</v>
      </c>
      <c r="J19" s="318" t="s">
        <v>213</v>
      </c>
      <c r="K19" s="541">
        <f t="shared" si="2"/>
        <v>42</v>
      </c>
      <c r="L19" s="541">
        <v>1974</v>
      </c>
      <c r="M19" s="330">
        <v>0.66805555555555562</v>
      </c>
      <c r="N19" s="541">
        <v>2010</v>
      </c>
      <c r="O19" s="541">
        <f t="shared" si="3"/>
        <v>36</v>
      </c>
      <c r="P19" s="537" t="s">
        <v>310</v>
      </c>
      <c r="Q19" s="285">
        <v>16</v>
      </c>
      <c r="R19" s="322" t="s">
        <v>93</v>
      </c>
      <c r="S19" s="541">
        <f t="shared" si="4"/>
        <v>44</v>
      </c>
      <c r="T19" s="541">
        <v>1972</v>
      </c>
      <c r="U19" s="330">
        <v>0.69652777777777775</v>
      </c>
      <c r="V19" s="541">
        <v>2015</v>
      </c>
      <c r="W19" s="288">
        <f t="shared" si="5"/>
        <v>43</v>
      </c>
      <c r="X19" s="542"/>
      <c r="Y19" s="286">
        <v>16</v>
      </c>
      <c r="Z19" s="318" t="s">
        <v>322</v>
      </c>
      <c r="AA19" s="541">
        <f t="shared" si="7"/>
        <v>61</v>
      </c>
      <c r="AB19" s="541">
        <v>1955</v>
      </c>
      <c r="AC19" s="330">
        <v>0.75694444444444453</v>
      </c>
      <c r="AD19" s="541">
        <v>2006</v>
      </c>
      <c r="AE19" s="541">
        <f t="shared" si="6"/>
        <v>51</v>
      </c>
      <c r="AF19" s="542" t="s">
        <v>310</v>
      </c>
    </row>
    <row r="20" spans="1:32" s="210" customFormat="1" ht="13.5" customHeight="1" x14ac:dyDescent="0.3">
      <c r="A20" s="285">
        <v>17</v>
      </c>
      <c r="B20" s="290" t="s">
        <v>45</v>
      </c>
      <c r="C20" s="541">
        <f t="shared" si="0"/>
        <v>21</v>
      </c>
      <c r="D20" s="541">
        <v>1995</v>
      </c>
      <c r="E20" s="568">
        <v>0.64513888888888882</v>
      </c>
      <c r="F20" s="289">
        <v>2016</v>
      </c>
      <c r="G20" s="541">
        <f t="shared" si="1"/>
        <v>21</v>
      </c>
      <c r="H20" s="336">
        <v>2</v>
      </c>
      <c r="I20" s="286">
        <v>17</v>
      </c>
      <c r="J20" s="318" t="s">
        <v>109</v>
      </c>
      <c r="K20" s="541">
        <f t="shared" si="2"/>
        <v>48</v>
      </c>
      <c r="L20" s="541">
        <v>1968</v>
      </c>
      <c r="M20" s="330">
        <v>0.67083333333333339</v>
      </c>
      <c r="N20" s="541">
        <v>2004</v>
      </c>
      <c r="O20" s="541">
        <f t="shared" si="3"/>
        <v>36</v>
      </c>
      <c r="P20" s="537" t="s">
        <v>310</v>
      </c>
      <c r="Q20" s="285">
        <v>17</v>
      </c>
      <c r="R20" s="318" t="s">
        <v>217</v>
      </c>
      <c r="S20" s="541">
        <f t="shared" si="4"/>
        <v>61</v>
      </c>
      <c r="T20" s="541">
        <v>1955</v>
      </c>
      <c r="U20" s="330">
        <v>0.69791666666666663</v>
      </c>
      <c r="V20" s="541">
        <v>1997</v>
      </c>
      <c r="W20" s="541">
        <f t="shared" si="5"/>
        <v>42</v>
      </c>
      <c r="X20" s="542" t="s">
        <v>310</v>
      </c>
      <c r="Y20" s="286">
        <v>17</v>
      </c>
      <c r="Z20" s="318" t="s">
        <v>204</v>
      </c>
      <c r="AA20" s="541">
        <f t="shared" si="7"/>
        <v>59</v>
      </c>
      <c r="AB20" s="541">
        <v>1957</v>
      </c>
      <c r="AC20" s="330">
        <v>0.7680555555555556</v>
      </c>
      <c r="AD20" s="541">
        <v>2009</v>
      </c>
      <c r="AE20" s="541">
        <f t="shared" si="6"/>
        <v>52</v>
      </c>
      <c r="AF20" s="542"/>
    </row>
    <row r="21" spans="1:32" s="210" customFormat="1" ht="13.5" customHeight="1" x14ac:dyDescent="0.3">
      <c r="A21" s="285">
        <v>18</v>
      </c>
      <c r="B21" s="323" t="s">
        <v>54</v>
      </c>
      <c r="C21" s="541">
        <f t="shared" si="0"/>
        <v>17</v>
      </c>
      <c r="D21" s="541">
        <v>1999</v>
      </c>
      <c r="E21" s="330">
        <v>0.64513888888888882</v>
      </c>
      <c r="F21" s="541">
        <v>2015</v>
      </c>
      <c r="G21" s="541">
        <f t="shared" si="1"/>
        <v>16</v>
      </c>
      <c r="H21" s="542"/>
      <c r="I21" s="286">
        <v>18</v>
      </c>
      <c r="J21" s="318" t="s">
        <v>101</v>
      </c>
      <c r="K21" s="541">
        <f t="shared" si="2"/>
        <v>43</v>
      </c>
      <c r="L21" s="541">
        <v>1973</v>
      </c>
      <c r="M21" s="330">
        <v>0.67291666666666661</v>
      </c>
      <c r="N21" s="541">
        <v>2012</v>
      </c>
      <c r="O21" s="541">
        <f t="shared" si="3"/>
        <v>39</v>
      </c>
      <c r="P21" s="537" t="s">
        <v>310</v>
      </c>
      <c r="Q21" s="285">
        <v>18</v>
      </c>
      <c r="R21" s="318" t="s">
        <v>325</v>
      </c>
      <c r="S21" s="541">
        <f t="shared" si="4"/>
        <v>63</v>
      </c>
      <c r="T21" s="541">
        <v>1953</v>
      </c>
      <c r="U21" s="330">
        <v>0.70208333333333339</v>
      </c>
      <c r="V21" s="541">
        <v>1993</v>
      </c>
      <c r="W21" s="541">
        <f t="shared" si="5"/>
        <v>40</v>
      </c>
      <c r="X21" s="542" t="s">
        <v>310</v>
      </c>
      <c r="Y21" s="286">
        <v>18</v>
      </c>
      <c r="Z21" s="318" t="s">
        <v>127</v>
      </c>
      <c r="AA21" s="541">
        <f t="shared" si="7"/>
        <v>64</v>
      </c>
      <c r="AB21" s="541">
        <v>1952</v>
      </c>
      <c r="AC21" s="330">
        <v>0.77222222222222225</v>
      </c>
      <c r="AD21" s="541">
        <v>2002</v>
      </c>
      <c r="AE21" s="541">
        <f t="shared" si="6"/>
        <v>50</v>
      </c>
      <c r="AF21" s="542" t="s">
        <v>310</v>
      </c>
    </row>
    <row r="22" spans="1:32" s="210" customFormat="1" ht="13.5" customHeight="1" x14ac:dyDescent="0.3">
      <c r="A22" s="285">
        <v>19</v>
      </c>
      <c r="B22" s="318" t="s">
        <v>57</v>
      </c>
      <c r="C22" s="541">
        <f t="shared" si="0"/>
        <v>29</v>
      </c>
      <c r="D22" s="541">
        <v>1987</v>
      </c>
      <c r="E22" s="330">
        <v>0.6479166666666667</v>
      </c>
      <c r="F22" s="541">
        <v>2011</v>
      </c>
      <c r="G22" s="541">
        <f t="shared" si="1"/>
        <v>24</v>
      </c>
      <c r="H22" s="542"/>
      <c r="I22" s="286">
        <v>19</v>
      </c>
      <c r="J22" s="318" t="s">
        <v>326</v>
      </c>
      <c r="K22" s="541">
        <f t="shared" si="2"/>
        <v>56</v>
      </c>
      <c r="L22" s="541">
        <v>1960</v>
      </c>
      <c r="M22" s="330">
        <v>0.67569444444444438</v>
      </c>
      <c r="N22" s="541">
        <v>1993</v>
      </c>
      <c r="O22" s="541">
        <f t="shared" si="3"/>
        <v>33</v>
      </c>
      <c r="P22" s="537" t="s">
        <v>310</v>
      </c>
      <c r="Q22" s="285">
        <v>19</v>
      </c>
      <c r="R22" s="318" t="s">
        <v>220</v>
      </c>
      <c r="S22" s="541">
        <f t="shared" si="4"/>
        <v>61</v>
      </c>
      <c r="T22" s="541">
        <v>1955</v>
      </c>
      <c r="U22" s="330">
        <v>0.70416666666666661</v>
      </c>
      <c r="V22" s="541">
        <v>1995</v>
      </c>
      <c r="W22" s="541">
        <f t="shared" si="5"/>
        <v>40</v>
      </c>
      <c r="X22" s="542" t="s">
        <v>310</v>
      </c>
      <c r="Y22" s="286">
        <v>19</v>
      </c>
      <c r="Z22" s="322" t="s">
        <v>327</v>
      </c>
      <c r="AA22" s="541">
        <f t="shared" si="7"/>
        <v>52</v>
      </c>
      <c r="AB22" s="288">
        <v>1964</v>
      </c>
      <c r="AC22" s="331">
        <v>0.7729166666666667</v>
      </c>
      <c r="AD22" s="541">
        <v>2014</v>
      </c>
      <c r="AE22" s="288">
        <f t="shared" si="6"/>
        <v>50</v>
      </c>
      <c r="AF22" s="542"/>
    </row>
    <row r="23" spans="1:32" s="210" customFormat="1" ht="13.5" customHeight="1" x14ac:dyDescent="0.3">
      <c r="A23" s="285">
        <v>20</v>
      </c>
      <c r="B23" s="318" t="s">
        <v>206</v>
      </c>
      <c r="C23" s="541">
        <f t="shared" si="0"/>
        <v>26</v>
      </c>
      <c r="D23" s="541">
        <v>1990</v>
      </c>
      <c r="E23" s="330">
        <v>0.64861111111111114</v>
      </c>
      <c r="F23" s="541">
        <v>2010</v>
      </c>
      <c r="G23" s="541">
        <f t="shared" si="1"/>
        <v>20</v>
      </c>
      <c r="H23" s="542"/>
      <c r="I23" s="286">
        <v>20</v>
      </c>
      <c r="J23" s="318" t="s">
        <v>324</v>
      </c>
      <c r="K23" s="541">
        <f t="shared" si="2"/>
        <v>52</v>
      </c>
      <c r="L23" s="541">
        <v>1964</v>
      </c>
      <c r="M23" s="330">
        <v>0.67986111111111114</v>
      </c>
      <c r="N23" s="541">
        <v>2003</v>
      </c>
      <c r="O23" s="541">
        <f t="shared" si="3"/>
        <v>39</v>
      </c>
      <c r="P23" s="537" t="s">
        <v>310</v>
      </c>
      <c r="Q23" s="285">
        <v>20</v>
      </c>
      <c r="R23" s="318" t="s">
        <v>135</v>
      </c>
      <c r="S23" s="541">
        <f t="shared" si="4"/>
        <v>69</v>
      </c>
      <c r="T23" s="541">
        <v>1947</v>
      </c>
      <c r="U23" s="330">
        <v>0.70486111111111116</v>
      </c>
      <c r="V23" s="541">
        <v>1996</v>
      </c>
      <c r="W23" s="541">
        <f t="shared" si="5"/>
        <v>49</v>
      </c>
      <c r="X23" s="542" t="s">
        <v>310</v>
      </c>
      <c r="Y23" s="286">
        <v>20</v>
      </c>
      <c r="Z23" s="318" t="s">
        <v>200</v>
      </c>
      <c r="AA23" s="541">
        <f t="shared" si="7"/>
        <v>57</v>
      </c>
      <c r="AB23" s="541">
        <v>1959</v>
      </c>
      <c r="AC23" s="330">
        <v>0.77500000000000002</v>
      </c>
      <c r="AD23" s="541">
        <v>2009</v>
      </c>
      <c r="AE23" s="541">
        <f t="shared" si="6"/>
        <v>50</v>
      </c>
      <c r="AF23" s="542"/>
    </row>
    <row r="24" spans="1:32" s="210" customFormat="1" ht="13.5" customHeight="1" x14ac:dyDescent="0.3">
      <c r="A24" s="285">
        <v>21</v>
      </c>
      <c r="B24" s="318" t="s">
        <v>328</v>
      </c>
      <c r="C24" s="541">
        <f t="shared" si="0"/>
        <v>40</v>
      </c>
      <c r="D24" s="541">
        <v>1976</v>
      </c>
      <c r="E24" s="330">
        <v>0.65</v>
      </c>
      <c r="F24" s="541">
        <v>1994</v>
      </c>
      <c r="G24" s="541">
        <f t="shared" si="1"/>
        <v>18</v>
      </c>
      <c r="H24" s="542" t="s">
        <v>310</v>
      </c>
      <c r="I24" s="286">
        <v>21</v>
      </c>
      <c r="J24" s="318" t="s">
        <v>216</v>
      </c>
      <c r="K24" s="541">
        <f t="shared" si="2"/>
        <v>47</v>
      </c>
      <c r="L24" s="541">
        <v>1969</v>
      </c>
      <c r="M24" s="330">
        <v>0.6875</v>
      </c>
      <c r="N24" s="541">
        <v>2005</v>
      </c>
      <c r="O24" s="541">
        <f t="shared" si="3"/>
        <v>36</v>
      </c>
      <c r="P24" s="537" t="s">
        <v>310</v>
      </c>
      <c r="Q24" s="285">
        <v>21</v>
      </c>
      <c r="R24" s="318" t="s">
        <v>134</v>
      </c>
      <c r="S24" s="541">
        <f t="shared" si="4"/>
        <v>63</v>
      </c>
      <c r="T24" s="541">
        <v>1953</v>
      </c>
      <c r="U24" s="330">
        <v>0.71250000000000002</v>
      </c>
      <c r="V24" s="541">
        <v>1993</v>
      </c>
      <c r="W24" s="288">
        <f t="shared" si="5"/>
        <v>40</v>
      </c>
      <c r="X24" s="542" t="s">
        <v>310</v>
      </c>
      <c r="Y24" s="286">
        <v>21</v>
      </c>
      <c r="Z24" s="318" t="s">
        <v>329</v>
      </c>
      <c r="AA24" s="541">
        <f t="shared" si="7"/>
        <v>68</v>
      </c>
      <c r="AB24" s="541">
        <v>1948</v>
      </c>
      <c r="AC24" s="330">
        <v>0.77638888888888891</v>
      </c>
      <c r="AD24" s="541">
        <v>2004</v>
      </c>
      <c r="AE24" s="541">
        <f t="shared" si="6"/>
        <v>56</v>
      </c>
      <c r="AF24" s="542" t="s">
        <v>310</v>
      </c>
    </row>
    <row r="25" spans="1:32" s="210" customFormat="1" ht="13.5" customHeight="1" x14ac:dyDescent="0.3">
      <c r="A25" s="285">
        <v>22</v>
      </c>
      <c r="B25" s="318" t="s">
        <v>109</v>
      </c>
      <c r="C25" s="541">
        <f t="shared" si="0"/>
        <v>48</v>
      </c>
      <c r="D25" s="541">
        <v>1968</v>
      </c>
      <c r="E25" s="330">
        <v>0.65486111111111112</v>
      </c>
      <c r="F25" s="541">
        <v>1990</v>
      </c>
      <c r="G25" s="541">
        <f t="shared" si="1"/>
        <v>22</v>
      </c>
      <c r="H25" s="542" t="s">
        <v>310</v>
      </c>
      <c r="I25" s="286">
        <v>22</v>
      </c>
      <c r="J25" s="318" t="s">
        <v>330</v>
      </c>
      <c r="K25" s="541">
        <f t="shared" si="2"/>
        <v>57</v>
      </c>
      <c r="L25" s="541">
        <v>1959</v>
      </c>
      <c r="M25" s="330">
        <v>0.68819444444444444</v>
      </c>
      <c r="N25" s="541">
        <v>1998</v>
      </c>
      <c r="O25" s="541">
        <f t="shared" si="3"/>
        <v>39</v>
      </c>
      <c r="P25" s="537" t="s">
        <v>310</v>
      </c>
      <c r="Q25" s="285">
        <v>22</v>
      </c>
      <c r="R25" s="318" t="s">
        <v>225</v>
      </c>
      <c r="S25" s="541">
        <f t="shared" si="4"/>
        <v>52</v>
      </c>
      <c r="T25" s="541">
        <v>1964</v>
      </c>
      <c r="U25" s="330">
        <v>0.71805555555555556</v>
      </c>
      <c r="V25" s="541">
        <v>2006</v>
      </c>
      <c r="W25" s="541">
        <f t="shared" si="5"/>
        <v>42</v>
      </c>
      <c r="X25" s="542" t="s">
        <v>310</v>
      </c>
      <c r="Y25" s="286">
        <v>22</v>
      </c>
      <c r="Z25" s="318" t="s">
        <v>115</v>
      </c>
      <c r="AA25" s="541">
        <f t="shared" si="7"/>
        <v>56</v>
      </c>
      <c r="AB25" s="541">
        <v>1960</v>
      </c>
      <c r="AC25" s="330">
        <v>0.78333333333333333</v>
      </c>
      <c r="AD25" s="541">
        <v>2011</v>
      </c>
      <c r="AE25" s="541">
        <f t="shared" si="6"/>
        <v>51</v>
      </c>
      <c r="AF25" s="319"/>
    </row>
    <row r="26" spans="1:32" s="210" customFormat="1" ht="13.5" customHeight="1" x14ac:dyDescent="0.3">
      <c r="A26" s="285">
        <v>23</v>
      </c>
      <c r="B26" s="318" t="s">
        <v>207</v>
      </c>
      <c r="C26" s="541">
        <f t="shared" si="0"/>
        <v>33</v>
      </c>
      <c r="D26" s="541">
        <v>1983</v>
      </c>
      <c r="E26" s="330">
        <v>0.65625</v>
      </c>
      <c r="F26" s="541">
        <v>2003</v>
      </c>
      <c r="G26" s="541">
        <f t="shared" si="1"/>
        <v>20</v>
      </c>
      <c r="H26" s="542" t="s">
        <v>310</v>
      </c>
      <c r="I26" s="286">
        <v>23</v>
      </c>
      <c r="J26" s="318" t="s">
        <v>215</v>
      </c>
      <c r="K26" s="541">
        <f t="shared" si="2"/>
        <v>47</v>
      </c>
      <c r="L26" s="541">
        <v>1969</v>
      </c>
      <c r="M26" s="330">
        <v>0.69374999999999998</v>
      </c>
      <c r="N26" s="541">
        <v>2002</v>
      </c>
      <c r="O26" s="541">
        <f t="shared" si="3"/>
        <v>33</v>
      </c>
      <c r="P26" s="537" t="s">
        <v>310</v>
      </c>
      <c r="Q26" s="285">
        <v>23</v>
      </c>
      <c r="R26" s="318" t="s">
        <v>114</v>
      </c>
      <c r="S26" s="541">
        <f t="shared" si="4"/>
        <v>54</v>
      </c>
      <c r="T26" s="541">
        <v>1962</v>
      </c>
      <c r="U26" s="330">
        <v>0.71805555555555556</v>
      </c>
      <c r="V26" s="541">
        <v>2003</v>
      </c>
      <c r="W26" s="541">
        <f t="shared" si="5"/>
        <v>41</v>
      </c>
      <c r="X26" s="542" t="s">
        <v>310</v>
      </c>
      <c r="Y26" s="286">
        <v>23</v>
      </c>
      <c r="Z26" s="318" t="s">
        <v>230</v>
      </c>
      <c r="AA26" s="541">
        <f t="shared" si="7"/>
        <v>62</v>
      </c>
      <c r="AB26" s="541">
        <v>1954</v>
      </c>
      <c r="AC26" s="330">
        <v>0.78541666666666676</v>
      </c>
      <c r="AD26" s="541">
        <v>2009</v>
      </c>
      <c r="AE26" s="541">
        <f t="shared" si="6"/>
        <v>55</v>
      </c>
      <c r="AF26" s="542" t="s">
        <v>310</v>
      </c>
    </row>
    <row r="27" spans="1:32" s="210" customFormat="1" ht="13.5" customHeight="1" x14ac:dyDescent="0.3">
      <c r="A27" s="285">
        <v>24</v>
      </c>
      <c r="B27" s="318" t="s">
        <v>331</v>
      </c>
      <c r="C27" s="541">
        <f t="shared" si="0"/>
        <v>37</v>
      </c>
      <c r="D27" s="541">
        <v>1979</v>
      </c>
      <c r="E27" s="330">
        <v>0.66041666666666665</v>
      </c>
      <c r="F27" s="541">
        <v>2002</v>
      </c>
      <c r="G27" s="541">
        <f t="shared" si="1"/>
        <v>23</v>
      </c>
      <c r="H27" s="542" t="s">
        <v>310</v>
      </c>
      <c r="I27" s="286">
        <v>24</v>
      </c>
      <c r="J27" s="318" t="s">
        <v>134</v>
      </c>
      <c r="K27" s="541">
        <f t="shared" si="2"/>
        <v>63</v>
      </c>
      <c r="L27" s="541">
        <v>1953</v>
      </c>
      <c r="M27" s="330">
        <v>0.6958333333333333</v>
      </c>
      <c r="N27" s="541">
        <v>1991</v>
      </c>
      <c r="O27" s="541">
        <f t="shared" si="3"/>
        <v>38</v>
      </c>
      <c r="P27" s="537" t="s">
        <v>310</v>
      </c>
      <c r="Q27" s="285">
        <v>24</v>
      </c>
      <c r="R27" s="318" t="s">
        <v>329</v>
      </c>
      <c r="S27" s="541">
        <f t="shared" si="4"/>
        <v>68</v>
      </c>
      <c r="T27" s="541">
        <v>1948</v>
      </c>
      <c r="U27" s="330">
        <v>0.71875</v>
      </c>
      <c r="V27" s="541">
        <v>1993</v>
      </c>
      <c r="W27" s="541">
        <f t="shared" si="5"/>
        <v>45</v>
      </c>
      <c r="X27" s="542" t="s">
        <v>310</v>
      </c>
      <c r="Y27" s="286">
        <v>24</v>
      </c>
      <c r="Z27" s="318" t="s">
        <v>332</v>
      </c>
      <c r="AA27" s="541" t="s">
        <v>362</v>
      </c>
      <c r="AB27" s="541" t="s">
        <v>64</v>
      </c>
      <c r="AC27" s="330">
        <v>0.79166666666666663</v>
      </c>
      <c r="AD27" s="541">
        <v>2001</v>
      </c>
      <c r="AE27" s="541" t="s">
        <v>64</v>
      </c>
      <c r="AF27" s="542" t="s">
        <v>310</v>
      </c>
    </row>
    <row r="28" spans="1:32" s="210" customFormat="1" ht="13.5" customHeight="1" x14ac:dyDescent="0.3">
      <c r="A28" s="285">
        <v>25</v>
      </c>
      <c r="B28" s="323" t="s">
        <v>208</v>
      </c>
      <c r="C28" s="541">
        <f t="shared" si="0"/>
        <v>35</v>
      </c>
      <c r="D28" s="541">
        <v>1981</v>
      </c>
      <c r="E28" s="330">
        <v>0.66319444444444442</v>
      </c>
      <c r="F28" s="541">
        <v>2010</v>
      </c>
      <c r="G28" s="541">
        <f t="shared" si="1"/>
        <v>29</v>
      </c>
      <c r="H28" s="542" t="s">
        <v>310</v>
      </c>
      <c r="I28" s="286">
        <v>25</v>
      </c>
      <c r="J28" s="318" t="s">
        <v>100</v>
      </c>
      <c r="K28" s="541">
        <f t="shared" si="2"/>
        <v>45</v>
      </c>
      <c r="L28" s="541">
        <v>1971</v>
      </c>
      <c r="M28" s="330">
        <v>0.6972222222222223</v>
      </c>
      <c r="N28" s="541">
        <v>2010</v>
      </c>
      <c r="O28" s="541">
        <f t="shared" si="3"/>
        <v>39</v>
      </c>
      <c r="P28" s="537" t="s">
        <v>310</v>
      </c>
      <c r="Q28" s="285">
        <v>25</v>
      </c>
      <c r="R28" s="318" t="s">
        <v>109</v>
      </c>
      <c r="S28" s="541">
        <f t="shared" si="4"/>
        <v>48</v>
      </c>
      <c r="T28" s="541">
        <v>1968</v>
      </c>
      <c r="U28" s="330">
        <v>0.72013888888888899</v>
      </c>
      <c r="V28" s="541">
        <v>2008</v>
      </c>
      <c r="W28" s="541">
        <f t="shared" si="5"/>
        <v>40</v>
      </c>
      <c r="X28" s="542"/>
      <c r="Y28" s="286">
        <v>25</v>
      </c>
      <c r="Z28" s="318" t="s">
        <v>131</v>
      </c>
      <c r="AA28" s="541">
        <f>SUM(2016-AB28)</f>
        <v>71</v>
      </c>
      <c r="AB28" s="541">
        <v>1945</v>
      </c>
      <c r="AC28" s="330">
        <v>0.79375000000000007</v>
      </c>
      <c r="AD28" s="541">
        <v>1999</v>
      </c>
      <c r="AE28" s="541">
        <f>SUM(AD28-AB28)</f>
        <v>54</v>
      </c>
      <c r="AF28" s="542" t="s">
        <v>310</v>
      </c>
    </row>
    <row r="29" spans="1:32" ht="13.5" customHeight="1" x14ac:dyDescent="0.3">
      <c r="A29" s="291"/>
      <c r="B29" s="540" t="s">
        <v>333</v>
      </c>
      <c r="C29" s="292"/>
      <c r="D29" s="293"/>
      <c r="E29" s="294">
        <f>SUM(E4:E28)/25</f>
        <v>0.63500000000000001</v>
      </c>
      <c r="F29" s="861" t="s">
        <v>334</v>
      </c>
      <c r="G29" s="861"/>
      <c r="H29" s="295">
        <f>SUM(E4:E13)/10</f>
        <v>0.61618055555555551</v>
      </c>
      <c r="I29" s="296"/>
      <c r="J29" s="540" t="s">
        <v>333</v>
      </c>
      <c r="K29" s="292"/>
      <c r="L29" s="293"/>
      <c r="M29" s="294">
        <f>SUM(M4:M28)/25</f>
        <v>0.66208333333333313</v>
      </c>
      <c r="N29" s="861" t="s">
        <v>334</v>
      </c>
      <c r="O29" s="861"/>
      <c r="P29" s="297">
        <f>SUM(M4:M13)/10</f>
        <v>0.64020833333333327</v>
      </c>
      <c r="Q29" s="291"/>
      <c r="R29" s="540" t="s">
        <v>333</v>
      </c>
      <c r="S29" s="292"/>
      <c r="T29" s="293"/>
      <c r="U29" s="294">
        <f>SUM(U4:U28)/25</f>
        <v>0.68408333333333327</v>
      </c>
      <c r="V29" s="861" t="s">
        <v>334</v>
      </c>
      <c r="W29" s="861"/>
      <c r="X29" s="295">
        <f>SUM(U4:U13)/10</f>
        <v>0.65673611111111119</v>
      </c>
      <c r="Y29" s="296"/>
      <c r="Z29" s="540" t="s">
        <v>333</v>
      </c>
      <c r="AA29" s="292"/>
      <c r="AB29" s="293"/>
      <c r="AC29" s="294">
        <f>SUM(AC4:AC28)/25</f>
        <v>0.72950000000000015</v>
      </c>
      <c r="AD29" s="861" t="s">
        <v>334</v>
      </c>
      <c r="AE29" s="861"/>
      <c r="AF29" s="295">
        <f>SUM(AC4:AC13)/10</f>
        <v>0.67826388888888889</v>
      </c>
    </row>
    <row r="30" spans="1:32" ht="13.5" customHeight="1" x14ac:dyDescent="0.3">
      <c r="A30" s="854" t="s">
        <v>335</v>
      </c>
      <c r="B30" s="858"/>
      <c r="C30" s="858"/>
      <c r="D30" s="858"/>
      <c r="E30" s="858"/>
      <c r="F30" s="858"/>
      <c r="G30" s="858"/>
      <c r="H30" s="860"/>
      <c r="I30" s="862" t="s">
        <v>336</v>
      </c>
      <c r="J30" s="863"/>
      <c r="K30" s="863"/>
      <c r="L30" s="863"/>
      <c r="M30" s="863"/>
      <c r="N30" s="863"/>
      <c r="O30" s="863"/>
      <c r="P30" s="864"/>
      <c r="Q30" s="865" t="s">
        <v>148</v>
      </c>
      <c r="R30" s="863"/>
      <c r="S30" s="863"/>
      <c r="T30" s="863"/>
      <c r="U30" s="863"/>
      <c r="V30" s="863"/>
      <c r="W30" s="863"/>
      <c r="X30" s="866"/>
      <c r="Y30" s="865" t="s">
        <v>337</v>
      </c>
      <c r="Z30" s="863"/>
      <c r="AA30" s="863"/>
      <c r="AB30" s="863"/>
      <c r="AC30" s="863"/>
      <c r="AD30" s="863"/>
      <c r="AE30" s="863"/>
      <c r="AF30" s="866"/>
    </row>
    <row r="31" spans="1:32" ht="13.5" customHeight="1" x14ac:dyDescent="0.3">
      <c r="A31" s="278" t="s">
        <v>193</v>
      </c>
      <c r="B31" s="279" t="s">
        <v>194</v>
      </c>
      <c r="C31" s="279" t="s">
        <v>195</v>
      </c>
      <c r="D31" s="280" t="s">
        <v>4</v>
      </c>
      <c r="E31" s="279" t="s">
        <v>277</v>
      </c>
      <c r="F31" s="281" t="s">
        <v>309</v>
      </c>
      <c r="G31" s="280" t="s">
        <v>5</v>
      </c>
      <c r="H31" s="282" t="s">
        <v>279</v>
      </c>
      <c r="I31" s="298" t="s">
        <v>193</v>
      </c>
      <c r="J31" s="299" t="s">
        <v>194</v>
      </c>
      <c r="K31" s="299" t="s">
        <v>195</v>
      </c>
      <c r="L31" s="300" t="s">
        <v>4</v>
      </c>
      <c r="M31" s="299" t="s">
        <v>277</v>
      </c>
      <c r="N31" s="281" t="s">
        <v>309</v>
      </c>
      <c r="O31" s="300" t="s">
        <v>5</v>
      </c>
      <c r="P31" s="284" t="s">
        <v>279</v>
      </c>
      <c r="Q31" s="301" t="s">
        <v>193</v>
      </c>
      <c r="R31" s="299" t="s">
        <v>194</v>
      </c>
      <c r="S31" s="299" t="s">
        <v>195</v>
      </c>
      <c r="T31" s="300" t="s">
        <v>4</v>
      </c>
      <c r="U31" s="299" t="s">
        <v>277</v>
      </c>
      <c r="V31" s="281" t="s">
        <v>309</v>
      </c>
      <c r="W31" s="300" t="s">
        <v>5</v>
      </c>
      <c r="X31" s="282" t="s">
        <v>279</v>
      </c>
      <c r="Y31" s="301" t="s">
        <v>193</v>
      </c>
      <c r="Z31" s="299" t="s">
        <v>194</v>
      </c>
      <c r="AA31" s="299" t="s">
        <v>195</v>
      </c>
      <c r="AB31" s="300" t="s">
        <v>4</v>
      </c>
      <c r="AC31" s="299" t="s">
        <v>277</v>
      </c>
      <c r="AD31" s="281" t="s">
        <v>309</v>
      </c>
      <c r="AE31" s="300" t="s">
        <v>5</v>
      </c>
      <c r="AF31" s="282" t="s">
        <v>279</v>
      </c>
    </row>
    <row r="32" spans="1:32" s="210" customFormat="1" ht="13.5" customHeight="1" x14ac:dyDescent="0.3">
      <c r="A32" s="285">
        <v>1</v>
      </c>
      <c r="B32" s="322" t="s">
        <v>221</v>
      </c>
      <c r="C32" s="541">
        <f>SUM(2016-D32)</f>
        <v>63</v>
      </c>
      <c r="D32" s="287">
        <v>1953</v>
      </c>
      <c r="E32" s="330">
        <v>0.75</v>
      </c>
      <c r="F32" s="287">
        <v>2013</v>
      </c>
      <c r="G32" s="288">
        <f t="shared" ref="G32:G56" si="8">SUM(F32-D32)</f>
        <v>60</v>
      </c>
      <c r="H32" s="542"/>
      <c r="I32" s="286">
        <v>1</v>
      </c>
      <c r="J32" s="324" t="s">
        <v>218</v>
      </c>
      <c r="K32" s="541">
        <f t="shared" ref="K32:K56" si="9">SUM(2016-L32)</f>
        <v>39</v>
      </c>
      <c r="L32" s="302">
        <v>1977</v>
      </c>
      <c r="M32" s="334">
        <v>0.69930555555555562</v>
      </c>
      <c r="N32" s="541">
        <v>2008</v>
      </c>
      <c r="O32" s="541">
        <f t="shared" ref="O32:O56" si="10">SUM(N32-L32)</f>
        <v>31</v>
      </c>
      <c r="P32" s="537" t="s">
        <v>310</v>
      </c>
      <c r="Q32" s="285">
        <v>1</v>
      </c>
      <c r="R32" s="324" t="s">
        <v>222</v>
      </c>
      <c r="S32" s="541">
        <f t="shared" ref="S32:S56" si="11">SUM(2016-T32)</f>
        <v>52</v>
      </c>
      <c r="T32" s="302">
        <v>1964</v>
      </c>
      <c r="U32" s="334">
        <v>0.70624999999999993</v>
      </c>
      <c r="V32" s="541">
        <v>1999</v>
      </c>
      <c r="W32" s="288">
        <f t="shared" ref="W32:W56" si="12">SUM(V32-T32)</f>
        <v>35</v>
      </c>
      <c r="X32" s="542" t="s">
        <v>310</v>
      </c>
      <c r="Y32" s="285">
        <v>1</v>
      </c>
      <c r="Z32" s="324" t="s">
        <v>175</v>
      </c>
      <c r="AA32" s="541">
        <f t="shared" ref="AA32:AA50" si="13">SUM(2016-AB32)</f>
        <v>51</v>
      </c>
      <c r="AB32" s="302">
        <v>1965</v>
      </c>
      <c r="AC32" s="334">
        <v>0.8305555555555556</v>
      </c>
      <c r="AD32" s="541">
        <v>2015</v>
      </c>
      <c r="AE32" s="288">
        <f t="shared" ref="AE32:AE50" si="14">SUM(AD32-AB32)</f>
        <v>50</v>
      </c>
      <c r="AF32" s="542"/>
    </row>
    <row r="33" spans="1:35" s="210" customFormat="1" ht="13.5" customHeight="1" x14ac:dyDescent="0.3">
      <c r="A33" s="285">
        <v>2</v>
      </c>
      <c r="B33" s="318" t="s">
        <v>313</v>
      </c>
      <c r="C33" s="541" t="s">
        <v>64</v>
      </c>
      <c r="D33" s="541">
        <v>1951</v>
      </c>
      <c r="E33" s="330">
        <v>0.77222222222222225</v>
      </c>
      <c r="F33" s="541">
        <v>2011</v>
      </c>
      <c r="G33" s="541">
        <f t="shared" si="8"/>
        <v>60</v>
      </c>
      <c r="H33" s="569" t="s">
        <v>310</v>
      </c>
      <c r="I33" s="286">
        <v>2</v>
      </c>
      <c r="J33" s="324" t="s">
        <v>139</v>
      </c>
      <c r="K33" s="541">
        <f t="shared" si="9"/>
        <v>33</v>
      </c>
      <c r="L33" s="302">
        <v>1983</v>
      </c>
      <c r="M33" s="334">
        <v>0.73749999999999993</v>
      </c>
      <c r="N33" s="541">
        <v>2015</v>
      </c>
      <c r="O33" s="541">
        <f t="shared" si="10"/>
        <v>32</v>
      </c>
      <c r="P33" s="537"/>
      <c r="Q33" s="285">
        <v>2</v>
      </c>
      <c r="R33" s="324" t="s">
        <v>150</v>
      </c>
      <c r="S33" s="541">
        <f t="shared" si="11"/>
        <v>39</v>
      </c>
      <c r="T33" s="302">
        <v>1977</v>
      </c>
      <c r="U33" s="334">
        <v>0.75416666666666676</v>
      </c>
      <c r="V33" s="541">
        <v>2015</v>
      </c>
      <c r="W33" s="288">
        <f t="shared" si="12"/>
        <v>38</v>
      </c>
      <c r="X33" s="542"/>
      <c r="Y33" s="285">
        <v>2</v>
      </c>
      <c r="Z33" s="324" t="s">
        <v>254</v>
      </c>
      <c r="AA33" s="541">
        <f t="shared" si="13"/>
        <v>52</v>
      </c>
      <c r="AB33" s="302">
        <v>1964</v>
      </c>
      <c r="AC33" s="334">
        <v>0.92291666666666661</v>
      </c>
      <c r="AD33" s="541">
        <v>2014</v>
      </c>
      <c r="AE33" s="541">
        <f t="shared" si="14"/>
        <v>50</v>
      </c>
      <c r="AF33" s="542"/>
    </row>
    <row r="34" spans="1:35" s="210" customFormat="1" ht="13.5" customHeight="1" x14ac:dyDescent="0.3">
      <c r="A34" s="285">
        <v>3</v>
      </c>
      <c r="B34" s="325" t="s">
        <v>85</v>
      </c>
      <c r="C34" s="541">
        <f>SUM(2016-D34)</f>
        <v>61</v>
      </c>
      <c r="D34" s="541">
        <v>1955</v>
      </c>
      <c r="E34" s="330">
        <v>0.80069444444444438</v>
      </c>
      <c r="F34" s="541">
        <v>2015</v>
      </c>
      <c r="G34" s="288">
        <f t="shared" si="8"/>
        <v>60</v>
      </c>
      <c r="H34" s="542"/>
      <c r="I34" s="286">
        <v>3</v>
      </c>
      <c r="J34" s="324" t="s">
        <v>338</v>
      </c>
      <c r="K34" s="541">
        <f t="shared" si="9"/>
        <v>32</v>
      </c>
      <c r="L34" s="302">
        <v>1984</v>
      </c>
      <c r="M34" s="334">
        <v>0.74583333333333324</v>
      </c>
      <c r="N34" s="541">
        <v>2000</v>
      </c>
      <c r="O34" s="541">
        <f t="shared" si="10"/>
        <v>16</v>
      </c>
      <c r="P34" s="537"/>
      <c r="Q34" s="285">
        <v>3</v>
      </c>
      <c r="R34" s="324" t="s">
        <v>218</v>
      </c>
      <c r="S34" s="541">
        <f t="shared" si="11"/>
        <v>39</v>
      </c>
      <c r="T34" s="302">
        <v>1977</v>
      </c>
      <c r="U34" s="367">
        <v>0.76180555555555562</v>
      </c>
      <c r="V34" s="289">
        <v>2016</v>
      </c>
      <c r="W34" s="288">
        <f t="shared" si="12"/>
        <v>39</v>
      </c>
      <c r="X34" s="336">
        <v>2</v>
      </c>
      <c r="Y34" s="285">
        <v>3</v>
      </c>
      <c r="Z34" s="324" t="s">
        <v>231</v>
      </c>
      <c r="AA34" s="541">
        <f t="shared" si="13"/>
        <v>56</v>
      </c>
      <c r="AB34" s="302">
        <v>1960</v>
      </c>
      <c r="AC34" s="334">
        <v>0.95763888888888893</v>
      </c>
      <c r="AD34" s="541">
        <v>2010</v>
      </c>
      <c r="AE34" s="288">
        <f t="shared" si="14"/>
        <v>50</v>
      </c>
      <c r="AF34" s="542"/>
      <c r="AI34" s="329"/>
    </row>
    <row r="35" spans="1:35" s="210" customFormat="1" ht="13.5" customHeight="1" x14ac:dyDescent="0.3">
      <c r="A35" s="285">
        <v>4</v>
      </c>
      <c r="B35" s="318" t="s">
        <v>223</v>
      </c>
      <c r="C35" s="541">
        <f>SUM(2016-D35)</f>
        <v>67</v>
      </c>
      <c r="D35" s="541">
        <v>1949</v>
      </c>
      <c r="E35" s="330">
        <v>0.81180555555555556</v>
      </c>
      <c r="F35" s="541">
        <v>2009</v>
      </c>
      <c r="G35" s="541">
        <f t="shared" si="8"/>
        <v>60</v>
      </c>
      <c r="H35" s="542"/>
      <c r="I35" s="286">
        <v>4</v>
      </c>
      <c r="J35" s="324" t="s">
        <v>222</v>
      </c>
      <c r="K35" s="541">
        <f t="shared" si="9"/>
        <v>52</v>
      </c>
      <c r="L35" s="302">
        <v>1964</v>
      </c>
      <c r="M35" s="334">
        <v>0.74652777777777779</v>
      </c>
      <c r="N35" s="541">
        <v>1998</v>
      </c>
      <c r="O35" s="541">
        <f t="shared" si="10"/>
        <v>34</v>
      </c>
      <c r="P35" s="537" t="s">
        <v>310</v>
      </c>
      <c r="Q35" s="285">
        <v>4</v>
      </c>
      <c r="R35" s="324" t="s">
        <v>231</v>
      </c>
      <c r="S35" s="541">
        <f t="shared" si="11"/>
        <v>56</v>
      </c>
      <c r="T35" s="302">
        <v>1960</v>
      </c>
      <c r="U35" s="334">
        <v>0.79236111111111107</v>
      </c>
      <c r="V35" s="541">
        <v>1999</v>
      </c>
      <c r="W35" s="288">
        <f t="shared" si="12"/>
        <v>39</v>
      </c>
      <c r="X35" s="542" t="s">
        <v>310</v>
      </c>
      <c r="Y35" s="285">
        <v>4</v>
      </c>
      <c r="Z35" s="324" t="s">
        <v>264</v>
      </c>
      <c r="AA35" s="541">
        <f t="shared" si="13"/>
        <v>62</v>
      </c>
      <c r="AB35" s="302">
        <v>1954</v>
      </c>
      <c r="AC35" s="334" t="s">
        <v>168</v>
      </c>
      <c r="AD35" s="541">
        <v>2009</v>
      </c>
      <c r="AE35" s="288">
        <f t="shared" si="14"/>
        <v>55</v>
      </c>
      <c r="AF35" s="542"/>
    </row>
    <row r="36" spans="1:35" s="210" customFormat="1" ht="13.5" customHeight="1" x14ac:dyDescent="0.3">
      <c r="A36" s="285">
        <v>5</v>
      </c>
      <c r="B36" s="318" t="s">
        <v>339</v>
      </c>
      <c r="C36" s="541" t="s">
        <v>64</v>
      </c>
      <c r="D36" s="541">
        <v>1932</v>
      </c>
      <c r="E36" s="330">
        <v>0.81319444444444444</v>
      </c>
      <c r="F36" s="541">
        <v>1994</v>
      </c>
      <c r="G36" s="541">
        <f t="shared" si="8"/>
        <v>62</v>
      </c>
      <c r="H36" s="569" t="s">
        <v>310</v>
      </c>
      <c r="I36" s="286">
        <v>5</v>
      </c>
      <c r="J36" s="324" t="s">
        <v>227</v>
      </c>
      <c r="K36" s="541">
        <f t="shared" si="9"/>
        <v>24</v>
      </c>
      <c r="L36" s="302">
        <v>1992</v>
      </c>
      <c r="M36" s="334">
        <v>0.77430555555555547</v>
      </c>
      <c r="N36" s="541">
        <v>2014</v>
      </c>
      <c r="O36" s="541">
        <f t="shared" si="10"/>
        <v>22</v>
      </c>
      <c r="P36" s="537"/>
      <c r="Q36" s="285">
        <v>5</v>
      </c>
      <c r="R36" s="324" t="s">
        <v>235</v>
      </c>
      <c r="S36" s="541">
        <f t="shared" si="11"/>
        <v>41</v>
      </c>
      <c r="T36" s="302">
        <v>1975</v>
      </c>
      <c r="U36" s="334">
        <v>0.80625000000000002</v>
      </c>
      <c r="V36" s="541">
        <v>2010</v>
      </c>
      <c r="W36" s="288">
        <f t="shared" si="12"/>
        <v>35</v>
      </c>
      <c r="X36" s="542"/>
      <c r="Y36" s="285">
        <v>5</v>
      </c>
      <c r="Z36" s="324" t="s">
        <v>171</v>
      </c>
      <c r="AA36" s="541">
        <f t="shared" si="13"/>
        <v>51</v>
      </c>
      <c r="AB36" s="302">
        <v>1965</v>
      </c>
      <c r="AC36" s="335" t="s">
        <v>126</v>
      </c>
      <c r="AD36" s="541">
        <v>2015</v>
      </c>
      <c r="AE36" s="288">
        <f t="shared" si="14"/>
        <v>50</v>
      </c>
      <c r="AF36" s="542"/>
    </row>
    <row r="37" spans="1:35" s="210" customFormat="1" ht="13.5" customHeight="1" x14ac:dyDescent="0.3">
      <c r="A37" s="285">
        <v>6</v>
      </c>
      <c r="B37" s="318" t="s">
        <v>135</v>
      </c>
      <c r="C37" s="541">
        <f t="shared" ref="C37:C45" si="15">SUM(2016-D37)</f>
        <v>69</v>
      </c>
      <c r="D37" s="541">
        <v>1947</v>
      </c>
      <c r="E37" s="330">
        <v>0.81458333333333333</v>
      </c>
      <c r="F37" s="541">
        <v>2008</v>
      </c>
      <c r="G37" s="541">
        <f t="shared" si="8"/>
        <v>61</v>
      </c>
      <c r="H37" s="542"/>
      <c r="I37" s="286">
        <v>6</v>
      </c>
      <c r="J37" s="324" t="s">
        <v>228</v>
      </c>
      <c r="K37" s="541">
        <f t="shared" si="9"/>
        <v>24</v>
      </c>
      <c r="L37" s="302">
        <v>1992</v>
      </c>
      <c r="M37" s="334">
        <v>0.77569444444444446</v>
      </c>
      <c r="N37" s="541">
        <v>2014</v>
      </c>
      <c r="O37" s="541">
        <f t="shared" si="10"/>
        <v>22</v>
      </c>
      <c r="P37" s="537"/>
      <c r="Q37" s="285">
        <v>6</v>
      </c>
      <c r="R37" s="324" t="s">
        <v>166</v>
      </c>
      <c r="S37" s="541">
        <f t="shared" si="11"/>
        <v>39</v>
      </c>
      <c r="T37" s="302">
        <v>1977</v>
      </c>
      <c r="U37" s="367">
        <v>0.80625000000000002</v>
      </c>
      <c r="V37" s="289">
        <v>2016</v>
      </c>
      <c r="W37" s="288">
        <f t="shared" si="12"/>
        <v>39</v>
      </c>
      <c r="X37" s="570">
        <v>5</v>
      </c>
      <c r="Y37" s="285">
        <v>6</v>
      </c>
      <c r="Z37" s="324" t="s">
        <v>256</v>
      </c>
      <c r="AA37" s="541">
        <f t="shared" si="13"/>
        <v>53</v>
      </c>
      <c r="AB37" s="302">
        <v>1963</v>
      </c>
      <c r="AC37" s="335" t="s">
        <v>257</v>
      </c>
      <c r="AD37" s="541">
        <v>2013</v>
      </c>
      <c r="AE37" s="288">
        <f t="shared" si="14"/>
        <v>50</v>
      </c>
      <c r="AF37" s="542"/>
    </row>
    <row r="38" spans="1:35" s="210" customFormat="1" ht="13.5" customHeight="1" x14ac:dyDescent="0.3">
      <c r="A38" s="285">
        <v>7</v>
      </c>
      <c r="B38" s="318" t="s">
        <v>340</v>
      </c>
      <c r="C38" s="541">
        <f t="shared" si="15"/>
        <v>66</v>
      </c>
      <c r="D38" s="541">
        <v>1950</v>
      </c>
      <c r="E38" s="330">
        <v>0.82500000000000007</v>
      </c>
      <c r="F38" s="541">
        <v>2012</v>
      </c>
      <c r="G38" s="541">
        <f t="shared" si="8"/>
        <v>62</v>
      </c>
      <c r="H38" s="542"/>
      <c r="I38" s="286">
        <v>7</v>
      </c>
      <c r="J38" s="324" t="s">
        <v>229</v>
      </c>
      <c r="K38" s="541">
        <f t="shared" si="9"/>
        <v>34</v>
      </c>
      <c r="L38" s="302">
        <v>1982</v>
      </c>
      <c r="M38" s="334">
        <v>0.78402777777777777</v>
      </c>
      <c r="N38" s="541">
        <v>1997</v>
      </c>
      <c r="O38" s="541">
        <f t="shared" si="10"/>
        <v>15</v>
      </c>
      <c r="P38" s="537"/>
      <c r="Q38" s="285">
        <v>7</v>
      </c>
      <c r="R38" s="324" t="s">
        <v>237</v>
      </c>
      <c r="S38" s="541">
        <f t="shared" si="11"/>
        <v>41</v>
      </c>
      <c r="T38" s="302">
        <v>1975</v>
      </c>
      <c r="U38" s="367">
        <v>0.8125</v>
      </c>
      <c r="V38" s="289">
        <v>2016</v>
      </c>
      <c r="W38" s="288">
        <f t="shared" si="12"/>
        <v>41</v>
      </c>
      <c r="X38" s="570">
        <v>5</v>
      </c>
      <c r="Y38" s="285">
        <v>7</v>
      </c>
      <c r="Z38" s="318" t="s">
        <v>176</v>
      </c>
      <c r="AA38" s="541">
        <f t="shared" si="13"/>
        <v>53</v>
      </c>
      <c r="AB38" s="541">
        <v>1963</v>
      </c>
      <c r="AC38" s="335" t="s">
        <v>261</v>
      </c>
      <c r="AD38" s="541">
        <v>2013</v>
      </c>
      <c r="AE38" s="288">
        <f t="shared" si="14"/>
        <v>50</v>
      </c>
      <c r="AF38" s="542"/>
    </row>
    <row r="39" spans="1:35" s="210" customFormat="1" ht="13.5" customHeight="1" x14ac:dyDescent="0.3">
      <c r="A39" s="285">
        <v>8</v>
      </c>
      <c r="B39" s="318" t="s">
        <v>341</v>
      </c>
      <c r="C39" s="541">
        <f t="shared" si="15"/>
        <v>82</v>
      </c>
      <c r="D39" s="541">
        <v>1934</v>
      </c>
      <c r="E39" s="330">
        <v>0.8256944444444444</v>
      </c>
      <c r="F39" s="541">
        <v>1994</v>
      </c>
      <c r="G39" s="541">
        <f t="shared" si="8"/>
        <v>60</v>
      </c>
      <c r="H39" s="542"/>
      <c r="I39" s="286">
        <v>8</v>
      </c>
      <c r="J39" s="324" t="s">
        <v>146</v>
      </c>
      <c r="K39" s="541">
        <f t="shared" si="9"/>
        <v>20</v>
      </c>
      <c r="L39" s="302">
        <v>1996</v>
      </c>
      <c r="M39" s="334">
        <v>0.78888888888888886</v>
      </c>
      <c r="N39" s="541">
        <v>2015</v>
      </c>
      <c r="O39" s="541">
        <f t="shared" si="10"/>
        <v>19</v>
      </c>
      <c r="P39" s="537"/>
      <c r="Q39" s="285">
        <v>8</v>
      </c>
      <c r="R39" s="324" t="s">
        <v>154</v>
      </c>
      <c r="S39" s="541">
        <f t="shared" si="11"/>
        <v>37</v>
      </c>
      <c r="T39" s="302">
        <v>1979</v>
      </c>
      <c r="U39" s="367">
        <v>0.81597222222222221</v>
      </c>
      <c r="V39" s="289">
        <v>2016</v>
      </c>
      <c r="W39" s="288">
        <f t="shared" si="12"/>
        <v>37</v>
      </c>
      <c r="X39" s="336">
        <v>4</v>
      </c>
      <c r="Y39" s="285">
        <v>8</v>
      </c>
      <c r="Z39" s="324" t="s">
        <v>266</v>
      </c>
      <c r="AA39" s="541">
        <f t="shared" si="13"/>
        <v>67</v>
      </c>
      <c r="AB39" s="302">
        <v>1949</v>
      </c>
      <c r="AC39" s="334" t="s">
        <v>262</v>
      </c>
      <c r="AD39" s="541">
        <v>2003</v>
      </c>
      <c r="AE39" s="288">
        <f t="shared" si="14"/>
        <v>54</v>
      </c>
      <c r="AF39" s="542"/>
    </row>
    <row r="40" spans="1:35" s="210" customFormat="1" ht="13.5" customHeight="1" x14ac:dyDescent="0.3">
      <c r="A40" s="285">
        <v>9</v>
      </c>
      <c r="B40" s="318" t="s">
        <v>240</v>
      </c>
      <c r="C40" s="541">
        <f t="shared" si="15"/>
        <v>67</v>
      </c>
      <c r="D40" s="541">
        <v>1949</v>
      </c>
      <c r="E40" s="330">
        <v>0.83263888888888893</v>
      </c>
      <c r="F40" s="541">
        <v>2009</v>
      </c>
      <c r="G40" s="541">
        <f t="shared" si="8"/>
        <v>60</v>
      </c>
      <c r="H40" s="542"/>
      <c r="I40" s="286">
        <v>9</v>
      </c>
      <c r="J40" s="324" t="s">
        <v>233</v>
      </c>
      <c r="K40" s="541">
        <f t="shared" si="9"/>
        <v>25</v>
      </c>
      <c r="L40" s="302">
        <v>1991</v>
      </c>
      <c r="M40" s="334">
        <v>0.79305555555555562</v>
      </c>
      <c r="N40" s="541">
        <v>2014</v>
      </c>
      <c r="O40" s="541">
        <f t="shared" si="10"/>
        <v>23</v>
      </c>
      <c r="P40" s="537"/>
      <c r="Q40" s="285">
        <v>9</v>
      </c>
      <c r="R40" s="324" t="s">
        <v>342</v>
      </c>
      <c r="S40" s="541">
        <f t="shared" si="11"/>
        <v>52</v>
      </c>
      <c r="T40" s="302">
        <v>1964</v>
      </c>
      <c r="U40" s="334">
        <v>0.82013888888888886</v>
      </c>
      <c r="V40" s="541">
        <v>2010</v>
      </c>
      <c r="W40" s="288">
        <f t="shared" si="12"/>
        <v>46</v>
      </c>
      <c r="X40" s="537" t="s">
        <v>310</v>
      </c>
      <c r="Y40" s="285">
        <v>9</v>
      </c>
      <c r="Z40" s="318" t="s">
        <v>173</v>
      </c>
      <c r="AA40" s="541">
        <f t="shared" si="13"/>
        <v>56</v>
      </c>
      <c r="AB40" s="541">
        <v>1960</v>
      </c>
      <c r="AC40" s="335" t="s">
        <v>174</v>
      </c>
      <c r="AD40" s="541">
        <v>2015</v>
      </c>
      <c r="AE40" s="541">
        <f t="shared" si="14"/>
        <v>55</v>
      </c>
      <c r="AF40" s="542"/>
    </row>
    <row r="41" spans="1:35" s="210" customFormat="1" ht="13.5" customHeight="1" x14ac:dyDescent="0.3">
      <c r="A41" s="285">
        <v>10</v>
      </c>
      <c r="B41" s="318" t="s">
        <v>246</v>
      </c>
      <c r="C41" s="541">
        <f t="shared" si="15"/>
        <v>76</v>
      </c>
      <c r="D41" s="541">
        <v>1940</v>
      </c>
      <c r="E41" s="330">
        <v>0.84930555555555554</v>
      </c>
      <c r="F41" s="541">
        <v>2007</v>
      </c>
      <c r="G41" s="541">
        <f t="shared" si="8"/>
        <v>67</v>
      </c>
      <c r="H41" s="542"/>
      <c r="I41" s="286">
        <v>10</v>
      </c>
      <c r="J41" s="324" t="s">
        <v>234</v>
      </c>
      <c r="K41" s="541">
        <f t="shared" si="9"/>
        <v>32</v>
      </c>
      <c r="L41" s="302">
        <v>1984</v>
      </c>
      <c r="M41" s="334">
        <v>0.79652777777777783</v>
      </c>
      <c r="N41" s="541">
        <v>2003</v>
      </c>
      <c r="O41" s="541">
        <f t="shared" si="10"/>
        <v>19</v>
      </c>
      <c r="P41" s="537"/>
      <c r="Q41" s="285">
        <v>10</v>
      </c>
      <c r="R41" s="324" t="s">
        <v>238</v>
      </c>
      <c r="S41" s="541">
        <f t="shared" si="11"/>
        <v>43</v>
      </c>
      <c r="T41" s="302">
        <v>1973</v>
      </c>
      <c r="U41" s="334">
        <v>0.8222222222222223</v>
      </c>
      <c r="V41" s="541">
        <v>2012</v>
      </c>
      <c r="W41" s="288">
        <f t="shared" si="12"/>
        <v>39</v>
      </c>
      <c r="X41" s="542"/>
      <c r="Y41" s="285">
        <v>10</v>
      </c>
      <c r="Z41" s="324" t="s">
        <v>177</v>
      </c>
      <c r="AA41" s="541">
        <f t="shared" si="13"/>
        <v>68</v>
      </c>
      <c r="AB41" s="302">
        <v>1948</v>
      </c>
      <c r="AC41" s="334" t="s">
        <v>76</v>
      </c>
      <c r="AD41" s="541">
        <v>2008</v>
      </c>
      <c r="AE41" s="288">
        <f t="shared" si="14"/>
        <v>60</v>
      </c>
      <c r="AF41" s="542"/>
    </row>
    <row r="42" spans="1:35" s="210" customFormat="1" ht="13.5" customHeight="1" x14ac:dyDescent="0.3">
      <c r="A42" s="285">
        <v>11</v>
      </c>
      <c r="B42" s="318" t="s">
        <v>125</v>
      </c>
      <c r="C42" s="541">
        <f t="shared" si="15"/>
        <v>68</v>
      </c>
      <c r="D42" s="541">
        <v>1948</v>
      </c>
      <c r="E42" s="330">
        <v>0.84930555555555554</v>
      </c>
      <c r="F42" s="541">
        <v>2009</v>
      </c>
      <c r="G42" s="541">
        <f t="shared" si="8"/>
        <v>61</v>
      </c>
      <c r="H42" s="542"/>
      <c r="I42" s="286">
        <v>11</v>
      </c>
      <c r="J42" s="324" t="s">
        <v>231</v>
      </c>
      <c r="K42" s="541">
        <f t="shared" si="9"/>
        <v>56</v>
      </c>
      <c r="L42" s="302">
        <v>1960</v>
      </c>
      <c r="M42" s="334">
        <v>0.80138888888888893</v>
      </c>
      <c r="N42" s="541">
        <v>1991</v>
      </c>
      <c r="O42" s="541">
        <f t="shared" si="10"/>
        <v>31</v>
      </c>
      <c r="P42" s="537" t="s">
        <v>310</v>
      </c>
      <c r="Q42" s="285">
        <v>11</v>
      </c>
      <c r="R42" s="324" t="s">
        <v>152</v>
      </c>
      <c r="S42" s="541">
        <f t="shared" si="11"/>
        <v>43</v>
      </c>
      <c r="T42" s="302">
        <v>1973</v>
      </c>
      <c r="U42" s="334">
        <v>0.8256944444444444</v>
      </c>
      <c r="V42" s="541">
        <v>2014</v>
      </c>
      <c r="W42" s="288">
        <f t="shared" si="12"/>
        <v>41</v>
      </c>
      <c r="X42" s="542"/>
      <c r="Y42" s="285">
        <v>11</v>
      </c>
      <c r="Z42" s="324" t="s">
        <v>271</v>
      </c>
      <c r="AA42" s="541">
        <f t="shared" si="13"/>
        <v>70</v>
      </c>
      <c r="AB42" s="302">
        <v>1946</v>
      </c>
      <c r="AC42" s="334" t="s">
        <v>270</v>
      </c>
      <c r="AD42" s="541">
        <v>1998</v>
      </c>
      <c r="AE42" s="288">
        <f t="shared" si="14"/>
        <v>52</v>
      </c>
      <c r="AF42" s="542"/>
    </row>
    <row r="43" spans="1:35" s="210" customFormat="1" ht="13.5" customHeight="1" x14ac:dyDescent="0.3">
      <c r="A43" s="285">
        <v>12</v>
      </c>
      <c r="B43" s="318" t="s">
        <v>343</v>
      </c>
      <c r="C43" s="541">
        <f t="shared" si="15"/>
        <v>79</v>
      </c>
      <c r="D43" s="541">
        <v>1937</v>
      </c>
      <c r="E43" s="330">
        <v>0.86111111111111116</v>
      </c>
      <c r="F43" s="541">
        <v>1998</v>
      </c>
      <c r="G43" s="541">
        <f t="shared" si="8"/>
        <v>61</v>
      </c>
      <c r="H43" s="542"/>
      <c r="I43" s="286">
        <v>12</v>
      </c>
      <c r="J43" s="324" t="s">
        <v>143</v>
      </c>
      <c r="K43" s="541">
        <f t="shared" si="9"/>
        <v>35</v>
      </c>
      <c r="L43" s="302">
        <v>1981</v>
      </c>
      <c r="M43" s="334">
        <v>0.80972222222222223</v>
      </c>
      <c r="N43" s="541">
        <v>2015</v>
      </c>
      <c r="O43" s="541">
        <f t="shared" si="10"/>
        <v>34</v>
      </c>
      <c r="P43" s="537" t="s">
        <v>310</v>
      </c>
      <c r="Q43" s="285">
        <v>12</v>
      </c>
      <c r="R43" s="324" t="s">
        <v>242</v>
      </c>
      <c r="S43" s="541">
        <f t="shared" si="11"/>
        <v>57</v>
      </c>
      <c r="T43" s="302">
        <v>1959</v>
      </c>
      <c r="U43" s="334">
        <v>0.8340277777777777</v>
      </c>
      <c r="V43" s="541">
        <v>1994</v>
      </c>
      <c r="W43" s="288">
        <f t="shared" si="12"/>
        <v>35</v>
      </c>
      <c r="X43" s="542" t="s">
        <v>310</v>
      </c>
      <c r="Y43" s="285">
        <v>12</v>
      </c>
      <c r="Z43" s="324" t="s">
        <v>273</v>
      </c>
      <c r="AA43" s="541">
        <f t="shared" si="13"/>
        <v>74</v>
      </c>
      <c r="AB43" s="302">
        <v>1942</v>
      </c>
      <c r="AC43" s="334" t="s">
        <v>272</v>
      </c>
      <c r="AD43" s="541">
        <v>1992</v>
      </c>
      <c r="AE43" s="288">
        <f t="shared" si="14"/>
        <v>50</v>
      </c>
      <c r="AF43" s="542"/>
    </row>
    <row r="44" spans="1:35" s="210" customFormat="1" ht="13.5" customHeight="1" x14ac:dyDescent="0.3">
      <c r="A44" s="285">
        <v>13</v>
      </c>
      <c r="B44" s="318" t="s">
        <v>131</v>
      </c>
      <c r="C44" s="541">
        <f t="shared" si="15"/>
        <v>71</v>
      </c>
      <c r="D44" s="541">
        <v>1945</v>
      </c>
      <c r="E44" s="330">
        <v>0.8666666666666667</v>
      </c>
      <c r="F44" s="541">
        <v>2007</v>
      </c>
      <c r="G44" s="541">
        <f t="shared" si="8"/>
        <v>62</v>
      </c>
      <c r="H44" s="542"/>
      <c r="I44" s="286">
        <v>13</v>
      </c>
      <c r="J44" s="324" t="s">
        <v>236</v>
      </c>
      <c r="K44" s="541">
        <f t="shared" si="9"/>
        <v>33</v>
      </c>
      <c r="L44" s="302">
        <v>1983</v>
      </c>
      <c r="M44" s="334">
        <v>0.81388888888888899</v>
      </c>
      <c r="N44" s="541">
        <v>1998</v>
      </c>
      <c r="O44" s="541">
        <f t="shared" si="10"/>
        <v>15</v>
      </c>
      <c r="P44" s="542"/>
      <c r="Q44" s="285">
        <v>13</v>
      </c>
      <c r="R44" s="324" t="s">
        <v>175</v>
      </c>
      <c r="S44" s="541">
        <f t="shared" si="11"/>
        <v>51</v>
      </c>
      <c r="T44" s="302">
        <v>1965</v>
      </c>
      <c r="U44" s="334">
        <v>0.83888888888888891</v>
      </c>
      <c r="V44" s="287">
        <v>2011</v>
      </c>
      <c r="W44" s="288">
        <f t="shared" si="12"/>
        <v>46</v>
      </c>
      <c r="X44" s="542" t="s">
        <v>310</v>
      </c>
      <c r="Y44" s="285">
        <v>13</v>
      </c>
      <c r="Z44" s="324" t="s">
        <v>274</v>
      </c>
      <c r="AA44" s="541">
        <f t="shared" si="13"/>
        <v>77</v>
      </c>
      <c r="AB44" s="302">
        <v>1939</v>
      </c>
      <c r="AC44" s="334" t="s">
        <v>164</v>
      </c>
      <c r="AD44" s="287">
        <v>2005</v>
      </c>
      <c r="AE44" s="288">
        <f t="shared" si="14"/>
        <v>66</v>
      </c>
      <c r="AF44" s="542"/>
    </row>
    <row r="45" spans="1:35" s="210" customFormat="1" ht="13.5" customHeight="1" x14ac:dyDescent="0.3">
      <c r="A45" s="285">
        <v>14</v>
      </c>
      <c r="B45" s="318" t="s">
        <v>248</v>
      </c>
      <c r="C45" s="541">
        <f t="shared" si="15"/>
        <v>66</v>
      </c>
      <c r="D45" s="541">
        <v>1950</v>
      </c>
      <c r="E45" s="330">
        <v>0.86875000000000002</v>
      </c>
      <c r="F45" s="541">
        <v>2010</v>
      </c>
      <c r="G45" s="541">
        <f t="shared" si="8"/>
        <v>60</v>
      </c>
      <c r="H45" s="542"/>
      <c r="I45" s="286">
        <v>14</v>
      </c>
      <c r="J45" s="324" t="s">
        <v>344</v>
      </c>
      <c r="K45" s="541">
        <f t="shared" si="9"/>
        <v>30</v>
      </c>
      <c r="L45" s="302">
        <v>1986</v>
      </c>
      <c r="M45" s="334">
        <v>0.8222222222222223</v>
      </c>
      <c r="N45" s="541">
        <v>2008</v>
      </c>
      <c r="O45" s="541">
        <f t="shared" si="10"/>
        <v>22</v>
      </c>
      <c r="P45" s="537"/>
      <c r="Q45" s="285">
        <v>14</v>
      </c>
      <c r="R45" s="324" t="s">
        <v>156</v>
      </c>
      <c r="S45" s="541">
        <f t="shared" si="11"/>
        <v>37</v>
      </c>
      <c r="T45" s="302">
        <v>1979</v>
      </c>
      <c r="U45" s="367">
        <v>0.85833333333333339</v>
      </c>
      <c r="V45" s="289">
        <v>2016</v>
      </c>
      <c r="W45" s="288">
        <f t="shared" si="12"/>
        <v>37</v>
      </c>
      <c r="X45" s="570">
        <v>5</v>
      </c>
      <c r="Y45" s="285">
        <v>14</v>
      </c>
      <c r="Z45" s="324" t="s">
        <v>275</v>
      </c>
      <c r="AA45" s="541">
        <f t="shared" si="13"/>
        <v>60</v>
      </c>
      <c r="AB45" s="302">
        <v>1956</v>
      </c>
      <c r="AC45" s="334" t="s">
        <v>120</v>
      </c>
      <c r="AD45" s="541">
        <v>2011</v>
      </c>
      <c r="AE45" s="288">
        <f t="shared" si="14"/>
        <v>55</v>
      </c>
      <c r="AF45" s="542"/>
    </row>
    <row r="46" spans="1:35" s="210" customFormat="1" ht="13.5" customHeight="1" x14ac:dyDescent="0.3">
      <c r="A46" s="285">
        <v>15</v>
      </c>
      <c r="B46" s="318" t="s">
        <v>345</v>
      </c>
      <c r="C46" s="541" t="s">
        <v>64</v>
      </c>
      <c r="D46" s="541">
        <v>1931</v>
      </c>
      <c r="E46" s="330">
        <v>0.87013888888888891</v>
      </c>
      <c r="F46" s="541">
        <v>1994</v>
      </c>
      <c r="G46" s="541">
        <f t="shared" si="8"/>
        <v>63</v>
      </c>
      <c r="H46" s="569" t="s">
        <v>310</v>
      </c>
      <c r="I46" s="286">
        <v>15</v>
      </c>
      <c r="J46" s="324" t="s">
        <v>419</v>
      </c>
      <c r="K46" s="541">
        <f t="shared" si="9"/>
        <v>33</v>
      </c>
      <c r="L46" s="302">
        <v>1983</v>
      </c>
      <c r="M46" s="367">
        <v>0.82638888888888884</v>
      </c>
      <c r="N46" s="289">
        <v>2016</v>
      </c>
      <c r="O46" s="541">
        <f t="shared" si="10"/>
        <v>33</v>
      </c>
      <c r="P46" s="571">
        <v>4</v>
      </c>
      <c r="Q46" s="285">
        <v>15</v>
      </c>
      <c r="R46" s="324" t="s">
        <v>247</v>
      </c>
      <c r="S46" s="541">
        <f t="shared" si="11"/>
        <v>47</v>
      </c>
      <c r="T46" s="302">
        <v>1969</v>
      </c>
      <c r="U46" s="334">
        <v>0.85972222222222217</v>
      </c>
      <c r="V46" s="541">
        <v>2013</v>
      </c>
      <c r="W46" s="288">
        <f t="shared" si="12"/>
        <v>44</v>
      </c>
      <c r="X46" s="542"/>
      <c r="Y46" s="285">
        <v>15</v>
      </c>
      <c r="Z46" s="324" t="s">
        <v>276</v>
      </c>
      <c r="AA46" s="541">
        <f t="shared" si="13"/>
        <v>78</v>
      </c>
      <c r="AB46" s="302">
        <v>1938</v>
      </c>
      <c r="AC46" s="334" t="s">
        <v>265</v>
      </c>
      <c r="AD46" s="287">
        <v>2008</v>
      </c>
      <c r="AE46" s="288">
        <f t="shared" si="14"/>
        <v>70</v>
      </c>
      <c r="AF46" s="542"/>
    </row>
    <row r="47" spans="1:35" s="210" customFormat="1" ht="13.5" customHeight="1" x14ac:dyDescent="0.3">
      <c r="A47" s="285">
        <v>16</v>
      </c>
      <c r="B47" s="318" t="s">
        <v>130</v>
      </c>
      <c r="C47" s="541">
        <f t="shared" ref="C47:C56" si="16">SUM(2016-D47)</f>
        <v>71</v>
      </c>
      <c r="D47" s="541">
        <v>1945</v>
      </c>
      <c r="E47" s="330">
        <v>0.89236111111111116</v>
      </c>
      <c r="F47" s="541">
        <v>2005</v>
      </c>
      <c r="G47" s="541">
        <f t="shared" si="8"/>
        <v>60</v>
      </c>
      <c r="H47" s="542"/>
      <c r="I47" s="286">
        <v>16</v>
      </c>
      <c r="J47" s="324" t="s">
        <v>346</v>
      </c>
      <c r="K47" s="541">
        <f t="shared" si="9"/>
        <v>38</v>
      </c>
      <c r="L47" s="302">
        <v>1978</v>
      </c>
      <c r="M47" s="334">
        <v>0.82777777777777783</v>
      </c>
      <c r="N47" s="541">
        <v>1993</v>
      </c>
      <c r="O47" s="541">
        <f t="shared" si="10"/>
        <v>15</v>
      </c>
      <c r="P47" s="537" t="s">
        <v>310</v>
      </c>
      <c r="Q47" s="285">
        <v>16</v>
      </c>
      <c r="R47" s="290" t="s">
        <v>155</v>
      </c>
      <c r="S47" s="541">
        <f t="shared" si="11"/>
        <v>40</v>
      </c>
      <c r="T47" s="302">
        <v>1976</v>
      </c>
      <c r="U47" s="334">
        <v>0.86041666666666661</v>
      </c>
      <c r="V47" s="541">
        <v>2015</v>
      </c>
      <c r="W47" s="288">
        <f t="shared" si="12"/>
        <v>39</v>
      </c>
      <c r="X47" s="537"/>
      <c r="Y47" s="285">
        <v>16</v>
      </c>
      <c r="Z47" s="324" t="s">
        <v>180</v>
      </c>
      <c r="AA47" s="541">
        <f t="shared" si="13"/>
        <v>57</v>
      </c>
      <c r="AB47" s="302">
        <v>1959</v>
      </c>
      <c r="AC47" s="335" t="s">
        <v>269</v>
      </c>
      <c r="AD47" s="541">
        <v>2013</v>
      </c>
      <c r="AE47" s="288">
        <f t="shared" si="14"/>
        <v>54</v>
      </c>
      <c r="AF47" s="542"/>
    </row>
    <row r="48" spans="1:35" s="210" customFormat="1" ht="13.5" customHeight="1" x14ac:dyDescent="0.3">
      <c r="A48" s="285">
        <v>17</v>
      </c>
      <c r="B48" s="318" t="s">
        <v>329</v>
      </c>
      <c r="C48" s="541">
        <f t="shared" si="16"/>
        <v>68</v>
      </c>
      <c r="D48" s="541">
        <v>1948</v>
      </c>
      <c r="E48" s="330">
        <v>0.91249999999999998</v>
      </c>
      <c r="F48" s="541">
        <v>2008</v>
      </c>
      <c r="G48" s="541">
        <f t="shared" si="8"/>
        <v>60</v>
      </c>
      <c r="H48" s="326"/>
      <c r="I48" s="286">
        <v>17</v>
      </c>
      <c r="J48" s="324" t="s">
        <v>235</v>
      </c>
      <c r="K48" s="541">
        <f t="shared" si="9"/>
        <v>41</v>
      </c>
      <c r="L48" s="302">
        <v>1975</v>
      </c>
      <c r="M48" s="334">
        <v>0.82916666666666661</v>
      </c>
      <c r="N48" s="541">
        <v>2009</v>
      </c>
      <c r="O48" s="541">
        <f t="shared" si="10"/>
        <v>34</v>
      </c>
      <c r="P48" s="537" t="s">
        <v>310</v>
      </c>
      <c r="Q48" s="285">
        <v>17</v>
      </c>
      <c r="R48" s="324" t="s">
        <v>158</v>
      </c>
      <c r="S48" s="541">
        <f t="shared" si="11"/>
        <v>43</v>
      </c>
      <c r="T48" s="302">
        <v>1973</v>
      </c>
      <c r="U48" s="334">
        <v>0.8666666666666667</v>
      </c>
      <c r="V48" s="541">
        <v>2015</v>
      </c>
      <c r="W48" s="288">
        <f t="shared" si="12"/>
        <v>42</v>
      </c>
      <c r="X48" s="542"/>
      <c r="Y48" s="285">
        <v>17</v>
      </c>
      <c r="Z48" s="324" t="s">
        <v>347</v>
      </c>
      <c r="AA48" s="541">
        <f t="shared" si="13"/>
        <v>67</v>
      </c>
      <c r="AB48" s="302">
        <v>1949</v>
      </c>
      <c r="AC48" s="334" t="s">
        <v>348</v>
      </c>
      <c r="AD48" s="287">
        <v>2003</v>
      </c>
      <c r="AE48" s="288">
        <f t="shared" si="14"/>
        <v>54</v>
      </c>
      <c r="AF48" s="542"/>
    </row>
    <row r="49" spans="1:32" s="210" customFormat="1" ht="13.5" customHeight="1" x14ac:dyDescent="0.3">
      <c r="A49" s="285">
        <v>18</v>
      </c>
      <c r="B49" s="318" t="s">
        <v>349</v>
      </c>
      <c r="C49" s="541">
        <f t="shared" si="16"/>
        <v>75</v>
      </c>
      <c r="D49" s="541">
        <v>1941</v>
      </c>
      <c r="E49" s="330">
        <v>0.9145833333333333</v>
      </c>
      <c r="F49" s="541">
        <v>2002</v>
      </c>
      <c r="G49" s="541">
        <f t="shared" si="8"/>
        <v>61</v>
      </c>
      <c r="H49" s="542"/>
      <c r="I49" s="286">
        <v>18</v>
      </c>
      <c r="J49" s="324" t="s">
        <v>241</v>
      </c>
      <c r="K49" s="541">
        <f t="shared" si="9"/>
        <v>30</v>
      </c>
      <c r="L49" s="302">
        <v>1986</v>
      </c>
      <c r="M49" s="334">
        <v>0.83333333333333337</v>
      </c>
      <c r="N49" s="541">
        <v>2004</v>
      </c>
      <c r="O49" s="541">
        <f t="shared" si="10"/>
        <v>18</v>
      </c>
      <c r="P49" s="537"/>
      <c r="Q49" s="285">
        <v>18</v>
      </c>
      <c r="R49" s="324" t="s">
        <v>157</v>
      </c>
      <c r="S49" s="541">
        <f t="shared" si="11"/>
        <v>45</v>
      </c>
      <c r="T49" s="302">
        <v>1971</v>
      </c>
      <c r="U49" s="334">
        <v>0.86875000000000002</v>
      </c>
      <c r="V49" s="541">
        <v>2015</v>
      </c>
      <c r="W49" s="288">
        <f t="shared" si="12"/>
        <v>44</v>
      </c>
      <c r="X49" s="542"/>
      <c r="Y49" s="285">
        <v>18</v>
      </c>
      <c r="Z49" s="324" t="s">
        <v>178</v>
      </c>
      <c r="AA49" s="541">
        <f t="shared" si="13"/>
        <v>62</v>
      </c>
      <c r="AB49" s="302">
        <v>1954</v>
      </c>
      <c r="AC49" s="335" t="s">
        <v>179</v>
      </c>
      <c r="AD49" s="541">
        <v>2015</v>
      </c>
      <c r="AE49" s="288">
        <f t="shared" si="14"/>
        <v>61</v>
      </c>
      <c r="AF49" s="542"/>
    </row>
    <row r="50" spans="1:32" s="210" customFormat="1" ht="13.5" customHeight="1" x14ac:dyDescent="0.3">
      <c r="A50" s="285">
        <v>19</v>
      </c>
      <c r="B50" s="318" t="s">
        <v>252</v>
      </c>
      <c r="C50" s="541">
        <f t="shared" si="16"/>
        <v>71</v>
      </c>
      <c r="D50" s="541">
        <v>1945</v>
      </c>
      <c r="E50" s="330">
        <v>0.92152777777777783</v>
      </c>
      <c r="F50" s="541">
        <v>2008</v>
      </c>
      <c r="G50" s="541">
        <f t="shared" si="8"/>
        <v>63</v>
      </c>
      <c r="H50" s="542"/>
      <c r="I50" s="286">
        <v>19</v>
      </c>
      <c r="J50" s="324" t="s">
        <v>244</v>
      </c>
      <c r="K50" s="541">
        <f t="shared" si="9"/>
        <v>19</v>
      </c>
      <c r="L50" s="302">
        <v>1997</v>
      </c>
      <c r="M50" s="334">
        <v>0.83611111111111114</v>
      </c>
      <c r="N50" s="541">
        <v>2012</v>
      </c>
      <c r="O50" s="541">
        <f t="shared" si="10"/>
        <v>15</v>
      </c>
      <c r="P50" s="537"/>
      <c r="Q50" s="285">
        <v>19</v>
      </c>
      <c r="R50" s="324" t="s">
        <v>159</v>
      </c>
      <c r="S50" s="541">
        <f t="shared" si="11"/>
        <v>47</v>
      </c>
      <c r="T50" s="302">
        <v>1969</v>
      </c>
      <c r="U50" s="334">
        <v>0.87361111111111101</v>
      </c>
      <c r="V50" s="541">
        <v>2013</v>
      </c>
      <c r="W50" s="288">
        <f t="shared" si="12"/>
        <v>44</v>
      </c>
      <c r="X50" s="542"/>
      <c r="Y50" s="285">
        <v>19</v>
      </c>
      <c r="Z50" s="324" t="s">
        <v>350</v>
      </c>
      <c r="AA50" s="541">
        <f t="shared" si="13"/>
        <v>56</v>
      </c>
      <c r="AB50" s="302">
        <v>1960</v>
      </c>
      <c r="AC50" s="334" t="s">
        <v>141</v>
      </c>
      <c r="AD50" s="541">
        <v>2011</v>
      </c>
      <c r="AE50" s="288">
        <f t="shared" si="14"/>
        <v>51</v>
      </c>
      <c r="AF50" s="542"/>
    </row>
    <row r="51" spans="1:32" s="210" customFormat="1" ht="13.5" customHeight="1" x14ac:dyDescent="0.3">
      <c r="A51" s="285">
        <v>20</v>
      </c>
      <c r="B51" s="318" t="s">
        <v>134</v>
      </c>
      <c r="C51" s="541">
        <f t="shared" si="16"/>
        <v>63</v>
      </c>
      <c r="D51" s="541">
        <v>1953</v>
      </c>
      <c r="E51" s="330">
        <v>0.92847222222222225</v>
      </c>
      <c r="F51" s="541">
        <v>2015</v>
      </c>
      <c r="G51" s="288">
        <f t="shared" si="8"/>
        <v>62</v>
      </c>
      <c r="H51" s="542"/>
      <c r="I51" s="286">
        <v>20</v>
      </c>
      <c r="J51" s="324" t="s">
        <v>243</v>
      </c>
      <c r="K51" s="541">
        <f t="shared" si="9"/>
        <v>24</v>
      </c>
      <c r="L51" s="302">
        <v>1992</v>
      </c>
      <c r="M51" s="334">
        <v>0.83611111111111114</v>
      </c>
      <c r="N51" s="541">
        <v>2005</v>
      </c>
      <c r="O51" s="541">
        <f t="shared" si="10"/>
        <v>13</v>
      </c>
      <c r="P51" s="537"/>
      <c r="Q51" s="285">
        <v>20</v>
      </c>
      <c r="R51" s="324" t="s">
        <v>352</v>
      </c>
      <c r="S51" s="541">
        <f t="shared" si="11"/>
        <v>40</v>
      </c>
      <c r="T51" s="302">
        <v>1976</v>
      </c>
      <c r="U51" s="334">
        <v>0.87847222222222221</v>
      </c>
      <c r="V51" s="541">
        <v>2014</v>
      </c>
      <c r="W51" s="288">
        <f t="shared" si="12"/>
        <v>38</v>
      </c>
      <c r="X51" s="542"/>
      <c r="Y51" s="303"/>
      <c r="Z51" s="327"/>
      <c r="AA51" s="304"/>
      <c r="AB51" s="304"/>
      <c r="AC51" s="305"/>
      <c r="AD51" s="304"/>
      <c r="AE51" s="304"/>
      <c r="AF51" s="328"/>
    </row>
    <row r="52" spans="1:32" s="210" customFormat="1" ht="13.5" customHeight="1" x14ac:dyDescent="0.3">
      <c r="A52" s="285">
        <v>21</v>
      </c>
      <c r="B52" s="318" t="s">
        <v>353</v>
      </c>
      <c r="C52" s="541">
        <f t="shared" si="16"/>
        <v>67</v>
      </c>
      <c r="D52" s="541">
        <v>1949</v>
      </c>
      <c r="E52" s="330">
        <v>0.94236111111111109</v>
      </c>
      <c r="F52" s="541">
        <v>2009</v>
      </c>
      <c r="G52" s="541">
        <f t="shared" si="8"/>
        <v>60</v>
      </c>
      <c r="H52" s="542"/>
      <c r="I52" s="286">
        <v>21</v>
      </c>
      <c r="J52" s="324" t="s">
        <v>351</v>
      </c>
      <c r="K52" s="541">
        <f t="shared" si="9"/>
        <v>41</v>
      </c>
      <c r="L52" s="302">
        <v>1975</v>
      </c>
      <c r="M52" s="334">
        <v>0.83750000000000002</v>
      </c>
      <c r="N52" s="541">
        <v>2000</v>
      </c>
      <c r="O52" s="541">
        <f t="shared" si="10"/>
        <v>25</v>
      </c>
      <c r="P52" s="537" t="s">
        <v>310</v>
      </c>
      <c r="Q52" s="285">
        <v>21</v>
      </c>
      <c r="R52" s="324" t="s">
        <v>250</v>
      </c>
      <c r="S52" s="541">
        <f t="shared" si="11"/>
        <v>40</v>
      </c>
      <c r="T52" s="302">
        <v>1976</v>
      </c>
      <c r="U52" s="334">
        <v>0.88680555555555562</v>
      </c>
      <c r="V52" s="541">
        <v>2012</v>
      </c>
      <c r="W52" s="288">
        <f t="shared" si="12"/>
        <v>36</v>
      </c>
      <c r="X52" s="542"/>
      <c r="Y52" s="285"/>
      <c r="Z52" s="867" t="s">
        <v>354</v>
      </c>
      <c r="AA52" s="867"/>
      <c r="AB52" s="867"/>
      <c r="AC52" s="867"/>
      <c r="AD52" s="867"/>
      <c r="AE52" s="867"/>
      <c r="AF52" s="868"/>
    </row>
    <row r="53" spans="1:32" s="210" customFormat="1" ht="13.5" customHeight="1" x14ac:dyDescent="0.3">
      <c r="A53" s="285">
        <v>22</v>
      </c>
      <c r="B53" s="322" t="s">
        <v>258</v>
      </c>
      <c r="C53" s="541">
        <f t="shared" si="16"/>
        <v>65</v>
      </c>
      <c r="D53" s="287">
        <v>1951</v>
      </c>
      <c r="E53" s="330">
        <v>0.96666666666666667</v>
      </c>
      <c r="F53" s="541">
        <v>2012</v>
      </c>
      <c r="G53" s="288">
        <f t="shared" si="8"/>
        <v>61</v>
      </c>
      <c r="H53" s="542"/>
      <c r="I53" s="286">
        <v>22</v>
      </c>
      <c r="J53" s="324" t="s">
        <v>245</v>
      </c>
      <c r="K53" s="541">
        <f t="shared" si="9"/>
        <v>39</v>
      </c>
      <c r="L53" s="302">
        <v>1977</v>
      </c>
      <c r="M53" s="334">
        <v>0.83888888888888891</v>
      </c>
      <c r="N53" s="541">
        <v>2008</v>
      </c>
      <c r="O53" s="541">
        <f t="shared" si="10"/>
        <v>31</v>
      </c>
      <c r="P53" s="537" t="s">
        <v>310</v>
      </c>
      <c r="Q53" s="285">
        <v>22</v>
      </c>
      <c r="R53" s="324" t="s">
        <v>251</v>
      </c>
      <c r="S53" s="541">
        <f t="shared" si="11"/>
        <v>41</v>
      </c>
      <c r="T53" s="302">
        <v>1975</v>
      </c>
      <c r="U53" s="334">
        <v>0.88958333333333339</v>
      </c>
      <c r="V53" s="287">
        <v>2011</v>
      </c>
      <c r="W53" s="288">
        <f t="shared" si="12"/>
        <v>36</v>
      </c>
      <c r="X53" s="537"/>
      <c r="Y53" s="306" t="s">
        <v>356</v>
      </c>
      <c r="Z53" s="849" t="s">
        <v>357</v>
      </c>
      <c r="AA53" s="849"/>
      <c r="AB53" s="849"/>
      <c r="AC53" s="849"/>
      <c r="AD53" s="849"/>
      <c r="AE53" s="849"/>
      <c r="AF53" s="850"/>
    </row>
    <row r="54" spans="1:32" s="210" customFormat="1" ht="13.5" customHeight="1" x14ac:dyDescent="0.3">
      <c r="A54" s="285">
        <v>23</v>
      </c>
      <c r="B54" s="318" t="s">
        <v>136</v>
      </c>
      <c r="C54" s="541">
        <f t="shared" si="16"/>
        <v>67</v>
      </c>
      <c r="D54" s="541">
        <v>1949</v>
      </c>
      <c r="E54" s="330">
        <v>0.96805555555555556</v>
      </c>
      <c r="F54" s="541">
        <v>2011</v>
      </c>
      <c r="G54" s="541">
        <f t="shared" si="8"/>
        <v>62</v>
      </c>
      <c r="H54" s="542"/>
      <c r="I54" s="286">
        <v>23</v>
      </c>
      <c r="J54" s="318" t="s">
        <v>355</v>
      </c>
      <c r="K54" s="541">
        <f t="shared" si="9"/>
        <v>24</v>
      </c>
      <c r="L54" s="541">
        <v>1992</v>
      </c>
      <c r="M54" s="330">
        <v>0.84513888888888899</v>
      </c>
      <c r="N54" s="541">
        <v>2005</v>
      </c>
      <c r="O54" s="541">
        <f t="shared" si="10"/>
        <v>13</v>
      </c>
      <c r="P54" s="537"/>
      <c r="Q54" s="285">
        <v>23</v>
      </c>
      <c r="R54" s="324" t="s">
        <v>358</v>
      </c>
      <c r="S54" s="541">
        <f t="shared" si="11"/>
        <v>43</v>
      </c>
      <c r="T54" s="302">
        <v>1973</v>
      </c>
      <c r="U54" s="334">
        <v>0.8930555555555556</v>
      </c>
      <c r="V54" s="541">
        <v>2013</v>
      </c>
      <c r="W54" s="288">
        <f t="shared" si="12"/>
        <v>40</v>
      </c>
      <c r="X54" s="542"/>
      <c r="Y54" s="306"/>
      <c r="Z54" s="538"/>
      <c r="AA54" s="538"/>
      <c r="AB54" s="538"/>
      <c r="AC54" s="538"/>
      <c r="AD54" s="538"/>
      <c r="AE54" s="538"/>
      <c r="AF54" s="539"/>
    </row>
    <row r="55" spans="1:32" s="210" customFormat="1" ht="13.5" customHeight="1" x14ac:dyDescent="0.3">
      <c r="A55" s="285">
        <v>24</v>
      </c>
      <c r="B55" s="325" t="s">
        <v>127</v>
      </c>
      <c r="C55" s="541">
        <f t="shared" si="16"/>
        <v>64</v>
      </c>
      <c r="D55" s="541">
        <v>1952</v>
      </c>
      <c r="E55" s="330">
        <v>0.99444444444444446</v>
      </c>
      <c r="F55" s="541">
        <v>2015</v>
      </c>
      <c r="G55" s="288">
        <f t="shared" si="8"/>
        <v>63</v>
      </c>
      <c r="H55" s="542"/>
      <c r="I55" s="286">
        <v>24</v>
      </c>
      <c r="J55" s="324" t="s">
        <v>145</v>
      </c>
      <c r="K55" s="541">
        <f t="shared" si="9"/>
        <v>18</v>
      </c>
      <c r="L55" s="302">
        <v>1998</v>
      </c>
      <c r="M55" s="334">
        <v>0.85069444444444453</v>
      </c>
      <c r="N55" s="541">
        <v>2015</v>
      </c>
      <c r="O55" s="541">
        <f t="shared" si="10"/>
        <v>17</v>
      </c>
      <c r="P55" s="537"/>
      <c r="Q55" s="285">
        <v>24</v>
      </c>
      <c r="R55" s="324" t="s">
        <v>253</v>
      </c>
      <c r="S55" s="541">
        <f t="shared" si="11"/>
        <v>40</v>
      </c>
      <c r="T55" s="302">
        <v>1976</v>
      </c>
      <c r="U55" s="334">
        <v>0.92222222222222217</v>
      </c>
      <c r="V55" s="287">
        <v>2011</v>
      </c>
      <c r="W55" s="288">
        <f t="shared" si="12"/>
        <v>35</v>
      </c>
      <c r="X55" s="542"/>
      <c r="Y55" s="285"/>
      <c r="Z55" s="869" t="s">
        <v>359</v>
      </c>
      <c r="AA55" s="870"/>
      <c r="AB55" s="870"/>
      <c r="AC55" s="870"/>
      <c r="AD55" s="870"/>
      <c r="AE55" s="870"/>
      <c r="AF55" s="871"/>
    </row>
    <row r="56" spans="1:32" s="210" customFormat="1" ht="13.5" customHeight="1" x14ac:dyDescent="0.3">
      <c r="A56" s="285">
        <v>25</v>
      </c>
      <c r="B56" s="318" t="s">
        <v>360</v>
      </c>
      <c r="C56" s="541">
        <f t="shared" si="16"/>
        <v>67</v>
      </c>
      <c r="D56" s="541">
        <v>1949</v>
      </c>
      <c r="E56" s="333" t="s">
        <v>261</v>
      </c>
      <c r="F56" s="541">
        <v>2009</v>
      </c>
      <c r="G56" s="541">
        <f t="shared" si="8"/>
        <v>60</v>
      </c>
      <c r="H56" s="542"/>
      <c r="I56" s="286">
        <v>25</v>
      </c>
      <c r="J56" s="324" t="s">
        <v>166</v>
      </c>
      <c r="K56" s="541">
        <f t="shared" si="9"/>
        <v>39</v>
      </c>
      <c r="L56" s="302">
        <v>1977</v>
      </c>
      <c r="M56" s="334">
        <v>0.85763888888888884</v>
      </c>
      <c r="N56" s="541">
        <v>2010</v>
      </c>
      <c r="O56" s="541">
        <f t="shared" si="10"/>
        <v>33</v>
      </c>
      <c r="P56" s="542" t="s">
        <v>310</v>
      </c>
      <c r="Q56" s="285">
        <v>25</v>
      </c>
      <c r="R56" s="324" t="s">
        <v>255</v>
      </c>
      <c r="S56" s="541">
        <f t="shared" si="11"/>
        <v>40</v>
      </c>
      <c r="T56" s="302">
        <v>1976</v>
      </c>
      <c r="U56" s="334">
        <v>0.92361111111111116</v>
      </c>
      <c r="V56" s="541">
        <v>2014</v>
      </c>
      <c r="W56" s="288">
        <f t="shared" si="12"/>
        <v>38</v>
      </c>
      <c r="X56" s="542"/>
      <c r="Y56" s="285"/>
      <c r="Z56" s="872" t="s">
        <v>451</v>
      </c>
      <c r="AA56" s="873"/>
      <c r="AB56" s="873"/>
      <c r="AC56" s="873"/>
      <c r="AD56" s="873"/>
      <c r="AE56" s="873"/>
      <c r="AF56" s="874"/>
    </row>
    <row r="57" spans="1:32" ht="13.5" customHeight="1" thickBot="1" x14ac:dyDescent="0.35">
      <c r="A57" s="307"/>
      <c r="B57" s="536" t="s">
        <v>333</v>
      </c>
      <c r="C57" s="308"/>
      <c r="D57" s="309"/>
      <c r="E57" s="310">
        <v>0.87430555555555556</v>
      </c>
      <c r="F57" s="878" t="s">
        <v>334</v>
      </c>
      <c r="G57" s="878"/>
      <c r="H57" s="311">
        <f>SUM(E32:E41)/10</f>
        <v>0.80951388888888898</v>
      </c>
      <c r="I57" s="312"/>
      <c r="J57" s="536" t="s">
        <v>333</v>
      </c>
      <c r="K57" s="308"/>
      <c r="L57" s="309"/>
      <c r="M57" s="313">
        <f>SUM(M32:M56)/25</f>
        <v>0.80430555555555538</v>
      </c>
      <c r="N57" s="878" t="s">
        <v>334</v>
      </c>
      <c r="O57" s="878"/>
      <c r="P57" s="314">
        <f>SUM(M32:M41)/10</f>
        <v>0.76416666666666655</v>
      </c>
      <c r="Q57" s="307"/>
      <c r="R57" s="536" t="s">
        <v>333</v>
      </c>
      <c r="S57" s="308"/>
      <c r="T57" s="309"/>
      <c r="U57" s="313">
        <f>SUM(U32:U56)/25</f>
        <v>0.83911111111111114</v>
      </c>
      <c r="V57" s="878" t="s">
        <v>334</v>
      </c>
      <c r="W57" s="878"/>
      <c r="X57" s="311">
        <f>SUM(U32:U41)/10</f>
        <v>0.78979166666666667</v>
      </c>
      <c r="Y57" s="315"/>
      <c r="Z57" s="875"/>
      <c r="AA57" s="876"/>
      <c r="AB57" s="876"/>
      <c r="AC57" s="876"/>
      <c r="AD57" s="876"/>
      <c r="AE57" s="876"/>
      <c r="AF57" s="877"/>
    </row>
    <row r="58" spans="1:32" ht="13.5" customHeight="1" thickTop="1" x14ac:dyDescent="0.3"/>
  </sheetData>
  <mergeCells count="20">
    <mergeCell ref="Z55:AF55"/>
    <mergeCell ref="Z56:AF57"/>
    <mergeCell ref="F57:G57"/>
    <mergeCell ref="N57:O57"/>
    <mergeCell ref="V57:W57"/>
    <mergeCell ref="Z53:AF53"/>
    <mergeCell ref="A1:AF1"/>
    <mergeCell ref="A2:H2"/>
    <mergeCell ref="I2:P2"/>
    <mergeCell ref="Q2:X2"/>
    <mergeCell ref="Y2:AF2"/>
    <mergeCell ref="F29:G29"/>
    <mergeCell ref="N29:O29"/>
    <mergeCell ref="V29:W29"/>
    <mergeCell ref="AD29:AE29"/>
    <mergeCell ref="A30:H30"/>
    <mergeCell ref="I30:P30"/>
    <mergeCell ref="Q30:X30"/>
    <mergeCell ref="Y30:AF30"/>
    <mergeCell ref="Z52:AF5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B8" sqref="B8"/>
    </sheetView>
  </sheetViews>
  <sheetFormatPr defaultRowHeight="14.1" customHeight="1" x14ac:dyDescent="0.35"/>
  <cols>
    <col min="1" max="1" width="4" style="192" customWidth="1"/>
    <col min="2" max="2" width="20.44140625" style="455" customWidth="1"/>
    <col min="3" max="3" width="6" style="456" customWidth="1"/>
    <col min="4" max="4" width="4.6640625" style="456" customWidth="1"/>
    <col min="5" max="5" width="18.109375" style="456" customWidth="1"/>
    <col min="6" max="6" width="9.109375" style="457"/>
    <col min="7" max="7" width="5.5546875" style="458" customWidth="1"/>
    <col min="8" max="8" width="4.109375" style="456" customWidth="1"/>
    <col min="9" max="9" width="5" style="456" customWidth="1"/>
    <col min="10" max="10" width="7.109375" style="456" customWidth="1"/>
    <col min="11" max="11" width="6" style="456" customWidth="1"/>
  </cols>
  <sheetData>
    <row r="1" spans="1:11" ht="20.25" customHeight="1" x14ac:dyDescent="0.45">
      <c r="A1" s="838" t="s">
        <v>281</v>
      </c>
      <c r="B1" s="839"/>
      <c r="C1" s="839"/>
      <c r="D1" s="839"/>
      <c r="E1" s="839"/>
      <c r="F1" s="840"/>
      <c r="G1" s="839"/>
      <c r="H1" s="839"/>
      <c r="I1" s="839"/>
      <c r="J1" s="839"/>
      <c r="K1" s="841"/>
    </row>
    <row r="2" spans="1:11" ht="14.1" customHeight="1" x14ac:dyDescent="0.3">
      <c r="A2" s="316" t="s">
        <v>1</v>
      </c>
      <c r="B2" s="419" t="s">
        <v>3</v>
      </c>
      <c r="C2" s="420" t="s">
        <v>4</v>
      </c>
      <c r="D2" s="420" t="s">
        <v>195</v>
      </c>
      <c r="E2" s="421" t="s">
        <v>6</v>
      </c>
      <c r="F2" s="422" t="s">
        <v>277</v>
      </c>
      <c r="G2" s="423" t="s">
        <v>2</v>
      </c>
      <c r="H2" s="420" t="s">
        <v>278</v>
      </c>
      <c r="I2" s="424" t="s">
        <v>12</v>
      </c>
      <c r="J2" s="425" t="s">
        <v>279</v>
      </c>
      <c r="K2" s="426" t="s">
        <v>280</v>
      </c>
    </row>
    <row r="3" spans="1:11" ht="15" customHeight="1" x14ac:dyDescent="0.35">
      <c r="A3" s="211">
        <v>1</v>
      </c>
      <c r="B3" s="214" t="s">
        <v>45</v>
      </c>
      <c r="C3" s="427">
        <v>1995</v>
      </c>
      <c r="D3" s="419">
        <v>21</v>
      </c>
      <c r="E3" s="428" t="s">
        <v>46</v>
      </c>
      <c r="F3" s="429">
        <v>0.64583333333333337</v>
      </c>
      <c r="G3" s="430" t="s">
        <v>44</v>
      </c>
      <c r="H3" s="427">
        <v>1</v>
      </c>
      <c r="I3" s="431">
        <v>10</v>
      </c>
      <c r="J3" s="432" t="s">
        <v>363</v>
      </c>
      <c r="K3" s="433">
        <f>SUM(F3)/4.53</f>
        <v>0.14256806475349521</v>
      </c>
    </row>
    <row r="4" spans="1:11" ht="15" customHeight="1" x14ac:dyDescent="0.35">
      <c r="A4" s="211">
        <v>2</v>
      </c>
      <c r="B4" s="214" t="s">
        <v>67</v>
      </c>
      <c r="C4" s="427">
        <v>1980</v>
      </c>
      <c r="D4" s="419">
        <v>36</v>
      </c>
      <c r="E4" s="428" t="s">
        <v>68</v>
      </c>
      <c r="F4" s="429">
        <v>0.68263888888888891</v>
      </c>
      <c r="G4" s="430" t="s">
        <v>66</v>
      </c>
      <c r="H4" s="427">
        <v>1</v>
      </c>
      <c r="I4" s="431">
        <v>10</v>
      </c>
      <c r="J4" s="432"/>
      <c r="K4" s="433">
        <f>SUM(F4)/4.53</f>
        <v>0.15069291145450087</v>
      </c>
    </row>
    <row r="5" spans="1:11" ht="15" customHeight="1" x14ac:dyDescent="0.35">
      <c r="A5" s="211">
        <v>3</v>
      </c>
      <c r="B5" s="220" t="s">
        <v>93</v>
      </c>
      <c r="C5" s="419">
        <v>1972</v>
      </c>
      <c r="D5" s="419">
        <v>44</v>
      </c>
      <c r="E5" s="223" t="s">
        <v>53</v>
      </c>
      <c r="F5" s="429">
        <v>0.71250000000000002</v>
      </c>
      <c r="G5" s="430" t="s">
        <v>92</v>
      </c>
      <c r="H5" s="427">
        <v>1</v>
      </c>
      <c r="I5" s="431">
        <v>10</v>
      </c>
      <c r="J5" s="432"/>
      <c r="K5" s="433">
        <f>SUM(F5)/4.53</f>
        <v>0.15728476821192053</v>
      </c>
    </row>
    <row r="6" spans="1:11" ht="15" customHeight="1" x14ac:dyDescent="0.35">
      <c r="A6" s="211">
        <v>4</v>
      </c>
      <c r="B6" s="215" t="s">
        <v>117</v>
      </c>
      <c r="C6" s="434">
        <v>1962</v>
      </c>
      <c r="D6" s="419">
        <v>54</v>
      </c>
      <c r="E6" s="428" t="s">
        <v>78</v>
      </c>
      <c r="F6" s="435">
        <v>0.72916666666666663</v>
      </c>
      <c r="G6" s="430" t="s">
        <v>112</v>
      </c>
      <c r="H6" s="427">
        <v>1</v>
      </c>
      <c r="I6" s="431">
        <v>10</v>
      </c>
      <c r="J6" s="432"/>
      <c r="K6" s="433">
        <f>SUM(F6/4.53)</f>
        <v>0.16096394407652684</v>
      </c>
    </row>
    <row r="7" spans="1:11" ht="15" customHeight="1" x14ac:dyDescent="0.35">
      <c r="A7" s="211">
        <v>5</v>
      </c>
      <c r="B7" s="214" t="s">
        <v>69</v>
      </c>
      <c r="C7" s="427">
        <v>1980</v>
      </c>
      <c r="D7" s="419">
        <v>36</v>
      </c>
      <c r="E7" s="223" t="s">
        <v>63</v>
      </c>
      <c r="F7" s="429">
        <v>0.74236111111111114</v>
      </c>
      <c r="G7" s="430" t="s">
        <v>66</v>
      </c>
      <c r="H7" s="427">
        <v>2</v>
      </c>
      <c r="I7" s="436">
        <v>9</v>
      </c>
      <c r="J7" s="432"/>
      <c r="K7" s="433">
        <f t="shared" ref="K7:K70" si="0">SUM(F7/4.53)</f>
        <v>0.16387662496934019</v>
      </c>
    </row>
    <row r="8" spans="1:11" ht="15" customHeight="1" x14ac:dyDescent="0.35">
      <c r="A8" s="211">
        <v>6</v>
      </c>
      <c r="B8" s="215" t="s">
        <v>282</v>
      </c>
      <c r="C8" s="434">
        <v>2000</v>
      </c>
      <c r="D8" s="419">
        <v>16</v>
      </c>
      <c r="E8" s="437" t="s">
        <v>58</v>
      </c>
      <c r="F8" s="438">
        <v>0.74513888888888891</v>
      </c>
      <c r="G8" s="430" t="s">
        <v>44</v>
      </c>
      <c r="H8" s="427">
        <v>2</v>
      </c>
      <c r="I8" s="436">
        <v>9</v>
      </c>
      <c r="J8" s="432" t="s">
        <v>364</v>
      </c>
      <c r="K8" s="433">
        <f t="shared" si="0"/>
        <v>0.16448982094677458</v>
      </c>
    </row>
    <row r="9" spans="1:11" ht="15" customHeight="1" x14ac:dyDescent="0.35">
      <c r="A9" s="211">
        <v>7</v>
      </c>
      <c r="B9" s="215" t="s">
        <v>283</v>
      </c>
      <c r="C9" s="434">
        <v>1998</v>
      </c>
      <c r="D9" s="419">
        <v>18</v>
      </c>
      <c r="E9" s="437" t="s">
        <v>58</v>
      </c>
      <c r="F9" s="438">
        <v>0.74791666666666667</v>
      </c>
      <c r="G9" s="430" t="s">
        <v>44</v>
      </c>
      <c r="H9" s="427">
        <v>3</v>
      </c>
      <c r="I9" s="436">
        <v>8</v>
      </c>
      <c r="J9" s="432" t="s">
        <v>364</v>
      </c>
      <c r="K9" s="433">
        <f t="shared" si="0"/>
        <v>0.16510301692420898</v>
      </c>
    </row>
    <row r="10" spans="1:11" ht="15" customHeight="1" x14ac:dyDescent="0.35">
      <c r="A10" s="211">
        <v>8</v>
      </c>
      <c r="B10" s="220" t="s">
        <v>94</v>
      </c>
      <c r="C10" s="427">
        <v>1972</v>
      </c>
      <c r="D10" s="419">
        <v>44</v>
      </c>
      <c r="E10" s="223" t="s">
        <v>63</v>
      </c>
      <c r="F10" s="429">
        <v>0.76458333333333339</v>
      </c>
      <c r="G10" s="430" t="s">
        <v>92</v>
      </c>
      <c r="H10" s="427">
        <v>2</v>
      </c>
      <c r="I10" s="436">
        <v>9</v>
      </c>
      <c r="J10" s="432"/>
      <c r="K10" s="433">
        <f t="shared" si="0"/>
        <v>0.16878219278881532</v>
      </c>
    </row>
    <row r="11" spans="1:11" ht="15" customHeight="1" x14ac:dyDescent="0.3">
      <c r="A11" s="211">
        <v>9</v>
      </c>
      <c r="B11" s="214" t="s">
        <v>83</v>
      </c>
      <c r="C11" s="427">
        <v>1983</v>
      </c>
      <c r="D11" s="419">
        <v>33</v>
      </c>
      <c r="E11" s="223" t="s">
        <v>55</v>
      </c>
      <c r="F11" s="429">
        <v>0.76597222222222217</v>
      </c>
      <c r="G11" s="430" t="s">
        <v>66</v>
      </c>
      <c r="H11" s="427">
        <v>3</v>
      </c>
      <c r="I11" s="436">
        <v>8</v>
      </c>
      <c r="J11" s="432"/>
      <c r="K11" s="433">
        <f t="shared" si="0"/>
        <v>0.16908879077753247</v>
      </c>
    </row>
    <row r="12" spans="1:11" ht="15" customHeight="1" x14ac:dyDescent="0.35">
      <c r="A12" s="211">
        <v>10</v>
      </c>
      <c r="B12" s="215" t="s">
        <v>284</v>
      </c>
      <c r="C12" s="434">
        <v>2000</v>
      </c>
      <c r="D12" s="419">
        <v>16</v>
      </c>
      <c r="E12" s="437" t="s">
        <v>58</v>
      </c>
      <c r="F12" s="438">
        <v>0.76736111111111116</v>
      </c>
      <c r="G12" s="430" t="s">
        <v>44</v>
      </c>
      <c r="H12" s="427">
        <v>4</v>
      </c>
      <c r="I12" s="436">
        <v>7</v>
      </c>
      <c r="J12" s="432" t="s">
        <v>364</v>
      </c>
      <c r="K12" s="433">
        <f t="shared" si="0"/>
        <v>0.16939538876624968</v>
      </c>
    </row>
    <row r="13" spans="1:11" ht="15" customHeight="1" x14ac:dyDescent="0.35">
      <c r="A13" s="211">
        <v>11</v>
      </c>
      <c r="B13" s="220" t="s">
        <v>290</v>
      </c>
      <c r="C13" s="427">
        <v>1976</v>
      </c>
      <c r="D13" s="419">
        <v>40</v>
      </c>
      <c r="E13" s="439" t="s">
        <v>53</v>
      </c>
      <c r="F13" s="438">
        <v>0.77083333333333337</v>
      </c>
      <c r="G13" s="430" t="s">
        <v>92</v>
      </c>
      <c r="H13" s="427">
        <v>3</v>
      </c>
      <c r="I13" s="436">
        <v>8</v>
      </c>
      <c r="J13" s="432"/>
      <c r="K13" s="433">
        <f t="shared" si="0"/>
        <v>0.17016188373804267</v>
      </c>
    </row>
    <row r="14" spans="1:11" ht="15" customHeight="1" x14ac:dyDescent="0.35">
      <c r="A14" s="211">
        <v>12</v>
      </c>
      <c r="B14" s="215" t="s">
        <v>52</v>
      </c>
      <c r="C14" s="434">
        <v>1987</v>
      </c>
      <c r="D14" s="419">
        <v>29</v>
      </c>
      <c r="E14" s="223" t="s">
        <v>53</v>
      </c>
      <c r="F14" s="429">
        <v>0.78402777777777777</v>
      </c>
      <c r="G14" s="430" t="s">
        <v>44</v>
      </c>
      <c r="H14" s="427">
        <v>5</v>
      </c>
      <c r="I14" s="436">
        <v>6</v>
      </c>
      <c r="J14" s="432"/>
      <c r="K14" s="433">
        <f t="shared" si="0"/>
        <v>0.17307456463085602</v>
      </c>
    </row>
    <row r="15" spans="1:11" ht="15" customHeight="1" x14ac:dyDescent="0.35">
      <c r="A15" s="211">
        <v>13</v>
      </c>
      <c r="B15" s="214" t="s">
        <v>57</v>
      </c>
      <c r="C15" s="427">
        <v>1987</v>
      </c>
      <c r="D15" s="419">
        <v>29</v>
      </c>
      <c r="E15" s="428" t="s">
        <v>58</v>
      </c>
      <c r="F15" s="429">
        <v>0.78541666666666676</v>
      </c>
      <c r="G15" s="430" t="s">
        <v>44</v>
      </c>
      <c r="H15" s="427">
        <v>6</v>
      </c>
      <c r="I15" s="436">
        <v>5</v>
      </c>
      <c r="J15" s="432"/>
      <c r="K15" s="433">
        <f t="shared" si="0"/>
        <v>0.17338116261957323</v>
      </c>
    </row>
    <row r="16" spans="1:11" ht="15" customHeight="1" x14ac:dyDescent="0.35">
      <c r="A16" s="211">
        <v>14</v>
      </c>
      <c r="B16" s="220" t="s">
        <v>98</v>
      </c>
      <c r="C16" s="427">
        <v>1972</v>
      </c>
      <c r="D16" s="419">
        <v>44</v>
      </c>
      <c r="E16" s="223" t="s">
        <v>99</v>
      </c>
      <c r="F16" s="429">
        <v>0.78749999999999998</v>
      </c>
      <c r="G16" s="430" t="s">
        <v>92</v>
      </c>
      <c r="H16" s="427">
        <v>4</v>
      </c>
      <c r="I16" s="436">
        <v>7</v>
      </c>
      <c r="J16" s="432"/>
      <c r="K16" s="433">
        <f t="shared" si="0"/>
        <v>0.17384105960264898</v>
      </c>
    </row>
    <row r="17" spans="1:11" ht="15" customHeight="1" x14ac:dyDescent="0.3">
      <c r="A17" s="211">
        <v>15</v>
      </c>
      <c r="B17" s="214" t="s">
        <v>96</v>
      </c>
      <c r="C17" s="427">
        <v>1973</v>
      </c>
      <c r="D17" s="419">
        <v>43</v>
      </c>
      <c r="E17" s="223" t="s">
        <v>53</v>
      </c>
      <c r="F17" s="429">
        <v>0.79583333333333339</v>
      </c>
      <c r="G17" s="430" t="s">
        <v>92</v>
      </c>
      <c r="H17" s="427">
        <v>5</v>
      </c>
      <c r="I17" s="436">
        <v>6</v>
      </c>
      <c r="J17" s="432"/>
      <c r="K17" s="433">
        <f t="shared" si="0"/>
        <v>0.17568064753495216</v>
      </c>
    </row>
    <row r="18" spans="1:11" ht="15" customHeight="1" x14ac:dyDescent="0.35">
      <c r="A18" s="211">
        <v>16</v>
      </c>
      <c r="B18" s="215" t="s">
        <v>77</v>
      </c>
      <c r="C18" s="434">
        <v>1982</v>
      </c>
      <c r="D18" s="419">
        <v>34</v>
      </c>
      <c r="E18" s="439" t="s">
        <v>55</v>
      </c>
      <c r="F18" s="435">
        <v>0.7993055555555556</v>
      </c>
      <c r="G18" s="430" t="s">
        <v>66</v>
      </c>
      <c r="H18" s="427">
        <v>4</v>
      </c>
      <c r="I18" s="436">
        <v>7</v>
      </c>
      <c r="J18" s="432"/>
      <c r="K18" s="433">
        <f t="shared" si="0"/>
        <v>0.17644714250674515</v>
      </c>
    </row>
    <row r="19" spans="1:11" ht="15" customHeight="1" x14ac:dyDescent="0.35">
      <c r="A19" s="211">
        <v>17</v>
      </c>
      <c r="B19" s="215" t="s">
        <v>294</v>
      </c>
      <c r="C19" s="434">
        <v>1962</v>
      </c>
      <c r="D19" s="419">
        <v>54</v>
      </c>
      <c r="E19" s="439" t="s">
        <v>59</v>
      </c>
      <c r="F19" s="435">
        <v>0.80138888888888893</v>
      </c>
      <c r="G19" s="430" t="s">
        <v>112</v>
      </c>
      <c r="H19" s="427">
        <v>2</v>
      </c>
      <c r="I19" s="436">
        <v>9</v>
      </c>
      <c r="J19" s="432"/>
      <c r="K19" s="433">
        <f t="shared" si="0"/>
        <v>0.17690703948982095</v>
      </c>
    </row>
    <row r="20" spans="1:11" ht="15" customHeight="1" x14ac:dyDescent="0.35">
      <c r="A20" s="211">
        <v>18</v>
      </c>
      <c r="B20" s="214" t="s">
        <v>70</v>
      </c>
      <c r="C20" s="427">
        <v>1981</v>
      </c>
      <c r="D20" s="419">
        <v>35</v>
      </c>
      <c r="E20" s="223" t="s">
        <v>53</v>
      </c>
      <c r="F20" s="429">
        <v>0.81319444444444444</v>
      </c>
      <c r="G20" s="430" t="s">
        <v>66</v>
      </c>
      <c r="H20" s="427">
        <v>5</v>
      </c>
      <c r="I20" s="436">
        <v>6</v>
      </c>
      <c r="J20" s="432"/>
      <c r="K20" s="433">
        <f t="shared" si="0"/>
        <v>0.17951312239391709</v>
      </c>
    </row>
    <row r="21" spans="1:11" ht="15" customHeight="1" x14ac:dyDescent="0.35">
      <c r="A21" s="211">
        <v>19</v>
      </c>
      <c r="B21" s="220" t="s">
        <v>113</v>
      </c>
      <c r="C21" s="419">
        <v>1964</v>
      </c>
      <c r="D21" s="419">
        <v>52</v>
      </c>
      <c r="E21" s="223" t="s">
        <v>63</v>
      </c>
      <c r="F21" s="429">
        <v>0.81388888888888899</v>
      </c>
      <c r="G21" s="430" t="s">
        <v>112</v>
      </c>
      <c r="H21" s="427">
        <v>3</v>
      </c>
      <c r="I21" s="436">
        <v>8</v>
      </c>
      <c r="J21" s="432"/>
      <c r="K21" s="433">
        <f t="shared" si="0"/>
        <v>0.17966642138827571</v>
      </c>
    </row>
    <row r="22" spans="1:11" ht="15" customHeight="1" x14ac:dyDescent="0.35">
      <c r="A22" s="211">
        <v>20</v>
      </c>
      <c r="B22" s="214" t="s">
        <v>71</v>
      </c>
      <c r="C22" s="427">
        <v>1981</v>
      </c>
      <c r="D22" s="419">
        <v>35</v>
      </c>
      <c r="E22" s="223" t="s">
        <v>72</v>
      </c>
      <c r="F22" s="429">
        <v>0.81597222222222221</v>
      </c>
      <c r="G22" s="430" t="s">
        <v>66</v>
      </c>
      <c r="H22" s="427">
        <v>6</v>
      </c>
      <c r="I22" s="436">
        <v>5</v>
      </c>
      <c r="J22" s="432"/>
      <c r="K22" s="433">
        <f t="shared" si="0"/>
        <v>0.18012631837135148</v>
      </c>
    </row>
    <row r="23" spans="1:11" ht="15" customHeight="1" x14ac:dyDescent="0.35">
      <c r="A23" s="211">
        <v>21</v>
      </c>
      <c r="B23" s="214" t="s">
        <v>105</v>
      </c>
      <c r="C23" s="427">
        <v>1971</v>
      </c>
      <c r="D23" s="419">
        <v>45</v>
      </c>
      <c r="E23" s="223" t="s">
        <v>53</v>
      </c>
      <c r="F23" s="429">
        <v>0.81597222222222221</v>
      </c>
      <c r="G23" s="430" t="s">
        <v>92</v>
      </c>
      <c r="H23" s="427">
        <v>6</v>
      </c>
      <c r="I23" s="436">
        <v>5</v>
      </c>
      <c r="J23" s="432"/>
      <c r="K23" s="433">
        <f t="shared" si="0"/>
        <v>0.18012631837135148</v>
      </c>
    </row>
    <row r="24" spans="1:11" ht="15" customHeight="1" x14ac:dyDescent="0.35">
      <c r="A24" s="211">
        <v>22</v>
      </c>
      <c r="B24" s="215" t="s">
        <v>285</v>
      </c>
      <c r="C24" s="434">
        <v>2000</v>
      </c>
      <c r="D24" s="419">
        <v>16</v>
      </c>
      <c r="E24" s="437" t="s">
        <v>58</v>
      </c>
      <c r="F24" s="438">
        <v>0.82847222222222217</v>
      </c>
      <c r="G24" s="430" t="s">
        <v>44</v>
      </c>
      <c r="H24" s="427">
        <v>7</v>
      </c>
      <c r="I24" s="436">
        <v>4</v>
      </c>
      <c r="J24" s="432" t="s">
        <v>364</v>
      </c>
      <c r="K24" s="433">
        <f t="shared" si="0"/>
        <v>0.18288570026980622</v>
      </c>
    </row>
    <row r="25" spans="1:11" ht="15" customHeight="1" x14ac:dyDescent="0.35">
      <c r="A25" s="211">
        <v>23</v>
      </c>
      <c r="B25" s="214" t="s">
        <v>79</v>
      </c>
      <c r="C25" s="427">
        <v>1980</v>
      </c>
      <c r="D25" s="419">
        <v>36</v>
      </c>
      <c r="E25" s="428" t="s">
        <v>53</v>
      </c>
      <c r="F25" s="438">
        <v>0.82916666666666661</v>
      </c>
      <c r="G25" s="430" t="s">
        <v>66</v>
      </c>
      <c r="H25" s="427">
        <v>7</v>
      </c>
      <c r="I25" s="436">
        <v>4</v>
      </c>
      <c r="J25" s="432"/>
      <c r="K25" s="433">
        <f t="shared" si="0"/>
        <v>0.18303899926416481</v>
      </c>
    </row>
    <row r="26" spans="1:11" ht="15" customHeight="1" x14ac:dyDescent="0.3">
      <c r="A26" s="211">
        <v>24</v>
      </c>
      <c r="B26" s="220" t="s">
        <v>102</v>
      </c>
      <c r="C26" s="427">
        <v>1972</v>
      </c>
      <c r="D26" s="419">
        <v>44</v>
      </c>
      <c r="E26" s="439" t="s">
        <v>103</v>
      </c>
      <c r="F26" s="438">
        <v>0.83263888888888893</v>
      </c>
      <c r="G26" s="430" t="s">
        <v>92</v>
      </c>
      <c r="H26" s="427">
        <v>7</v>
      </c>
      <c r="I26" s="436">
        <v>4</v>
      </c>
      <c r="J26" s="432"/>
      <c r="K26" s="433">
        <f t="shared" si="0"/>
        <v>0.18380549423595782</v>
      </c>
    </row>
    <row r="27" spans="1:11" ht="15" customHeight="1" x14ac:dyDescent="0.3">
      <c r="A27" s="211">
        <v>25</v>
      </c>
      <c r="B27" s="215" t="s">
        <v>48</v>
      </c>
      <c r="C27" s="434">
        <v>1986</v>
      </c>
      <c r="D27" s="419">
        <v>30</v>
      </c>
      <c r="E27" s="437" t="s">
        <v>49</v>
      </c>
      <c r="F27" s="435">
        <v>0.8340277777777777</v>
      </c>
      <c r="G27" s="430" t="s">
        <v>66</v>
      </c>
      <c r="H27" s="427">
        <v>8</v>
      </c>
      <c r="I27" s="436">
        <v>3</v>
      </c>
      <c r="J27" s="432"/>
      <c r="K27" s="433">
        <f t="shared" si="0"/>
        <v>0.18411209222467498</v>
      </c>
    </row>
    <row r="28" spans="1:11" ht="15" customHeight="1" x14ac:dyDescent="0.35">
      <c r="A28" s="211">
        <v>26</v>
      </c>
      <c r="B28" s="215" t="s">
        <v>87</v>
      </c>
      <c r="C28" s="434">
        <v>1977</v>
      </c>
      <c r="D28" s="419">
        <v>39</v>
      </c>
      <c r="E28" s="223" t="s">
        <v>88</v>
      </c>
      <c r="F28" s="435">
        <v>0.8354166666666667</v>
      </c>
      <c r="G28" s="430" t="s">
        <v>66</v>
      </c>
      <c r="H28" s="427">
        <v>9</v>
      </c>
      <c r="I28" s="436">
        <v>2</v>
      </c>
      <c r="J28" s="432"/>
      <c r="K28" s="433">
        <f t="shared" si="0"/>
        <v>0.18441869021339219</v>
      </c>
    </row>
    <row r="29" spans="1:11" ht="15" customHeight="1" x14ac:dyDescent="0.35">
      <c r="A29" s="211">
        <v>27</v>
      </c>
      <c r="B29" s="214" t="s">
        <v>151</v>
      </c>
      <c r="C29" s="427">
        <v>1975</v>
      </c>
      <c r="D29" s="419">
        <v>41</v>
      </c>
      <c r="E29" s="223" t="s">
        <v>63</v>
      </c>
      <c r="F29" s="429">
        <v>0.83611111111111114</v>
      </c>
      <c r="G29" s="430" t="s">
        <v>149</v>
      </c>
      <c r="H29" s="427">
        <v>1</v>
      </c>
      <c r="I29" s="431">
        <v>10</v>
      </c>
      <c r="J29" s="432"/>
      <c r="K29" s="433">
        <f t="shared" si="0"/>
        <v>0.18457198920775078</v>
      </c>
    </row>
    <row r="30" spans="1:11" ht="15" customHeight="1" x14ac:dyDescent="0.35">
      <c r="A30" s="211">
        <v>28</v>
      </c>
      <c r="B30" s="214" t="s">
        <v>152</v>
      </c>
      <c r="C30" s="427">
        <v>1973</v>
      </c>
      <c r="D30" s="419">
        <v>43</v>
      </c>
      <c r="E30" s="223" t="s">
        <v>153</v>
      </c>
      <c r="F30" s="429">
        <v>0.84236111111111101</v>
      </c>
      <c r="G30" s="430" t="s">
        <v>149</v>
      </c>
      <c r="H30" s="427">
        <v>2</v>
      </c>
      <c r="I30" s="436">
        <v>9</v>
      </c>
      <c r="J30" s="432"/>
      <c r="K30" s="433">
        <f t="shared" si="0"/>
        <v>0.18595168015697813</v>
      </c>
    </row>
    <row r="31" spans="1:11" ht="15" customHeight="1" x14ac:dyDescent="0.35">
      <c r="A31" s="211">
        <v>29</v>
      </c>
      <c r="B31" s="214" t="s">
        <v>154</v>
      </c>
      <c r="C31" s="427">
        <v>1979</v>
      </c>
      <c r="D31" s="419">
        <v>37</v>
      </c>
      <c r="E31" s="223" t="s">
        <v>53</v>
      </c>
      <c r="F31" s="429">
        <v>0.84583333333333333</v>
      </c>
      <c r="G31" s="430" t="s">
        <v>149</v>
      </c>
      <c r="H31" s="427">
        <v>3</v>
      </c>
      <c r="I31" s="436">
        <v>8</v>
      </c>
      <c r="J31" s="432"/>
      <c r="K31" s="433">
        <f t="shared" si="0"/>
        <v>0.18671817512877115</v>
      </c>
    </row>
    <row r="32" spans="1:11" ht="15" customHeight="1" x14ac:dyDescent="0.35">
      <c r="A32" s="211">
        <v>30</v>
      </c>
      <c r="B32" s="215" t="s">
        <v>291</v>
      </c>
      <c r="C32" s="434">
        <v>1970</v>
      </c>
      <c r="D32" s="419">
        <v>46</v>
      </c>
      <c r="E32" s="439" t="s">
        <v>292</v>
      </c>
      <c r="F32" s="429">
        <v>0.8520833333333333</v>
      </c>
      <c r="G32" s="430" t="s">
        <v>92</v>
      </c>
      <c r="H32" s="427">
        <v>8</v>
      </c>
      <c r="I32" s="436">
        <v>3</v>
      </c>
      <c r="J32" s="432" t="s">
        <v>364</v>
      </c>
      <c r="K32" s="433">
        <f t="shared" si="0"/>
        <v>0.1880978660779985</v>
      </c>
    </row>
    <row r="33" spans="1:11" ht="15" customHeight="1" x14ac:dyDescent="0.3">
      <c r="A33" s="211">
        <v>31</v>
      </c>
      <c r="B33" s="215" t="s">
        <v>118</v>
      </c>
      <c r="C33" s="434">
        <v>1960</v>
      </c>
      <c r="D33" s="419">
        <v>56</v>
      </c>
      <c r="E33" s="439" t="s">
        <v>55</v>
      </c>
      <c r="F33" s="435">
        <v>0.85902777777777783</v>
      </c>
      <c r="G33" s="430" t="s">
        <v>112</v>
      </c>
      <c r="H33" s="427">
        <v>4</v>
      </c>
      <c r="I33" s="436">
        <v>7</v>
      </c>
      <c r="J33" s="432"/>
      <c r="K33" s="433">
        <f t="shared" si="0"/>
        <v>0.1896308560215845</v>
      </c>
    </row>
    <row r="34" spans="1:11" ht="15" customHeight="1" x14ac:dyDescent="0.35">
      <c r="A34" s="211">
        <v>32</v>
      </c>
      <c r="B34" s="214" t="s">
        <v>175</v>
      </c>
      <c r="C34" s="427">
        <v>1965</v>
      </c>
      <c r="D34" s="419">
        <v>51</v>
      </c>
      <c r="E34" s="428" t="s">
        <v>46</v>
      </c>
      <c r="F34" s="429">
        <v>0.86875000000000002</v>
      </c>
      <c r="G34" s="430" t="s">
        <v>170</v>
      </c>
      <c r="H34" s="427">
        <v>1</v>
      </c>
      <c r="I34" s="431">
        <v>10</v>
      </c>
      <c r="J34" s="432"/>
      <c r="K34" s="433">
        <f t="shared" si="0"/>
        <v>0.19177704194260486</v>
      </c>
    </row>
    <row r="35" spans="1:11" ht="15" customHeight="1" x14ac:dyDescent="0.35">
      <c r="A35" s="211">
        <v>33</v>
      </c>
      <c r="B35" s="215" t="s">
        <v>89</v>
      </c>
      <c r="C35" s="434">
        <v>1979</v>
      </c>
      <c r="D35" s="419">
        <v>37</v>
      </c>
      <c r="E35" s="223" t="s">
        <v>55</v>
      </c>
      <c r="F35" s="429">
        <v>0.87638888888888899</v>
      </c>
      <c r="G35" s="430" t="s">
        <v>66</v>
      </c>
      <c r="H35" s="427">
        <v>10</v>
      </c>
      <c r="I35" s="436">
        <v>1</v>
      </c>
      <c r="J35" s="432"/>
      <c r="K35" s="433">
        <f t="shared" si="0"/>
        <v>0.19346333088054943</v>
      </c>
    </row>
    <row r="36" spans="1:11" ht="15" customHeight="1" x14ac:dyDescent="0.35">
      <c r="A36" s="211">
        <v>34</v>
      </c>
      <c r="B36" s="215" t="s">
        <v>122</v>
      </c>
      <c r="C36" s="434">
        <v>1963</v>
      </c>
      <c r="D36" s="419">
        <v>53</v>
      </c>
      <c r="E36" s="439" t="s">
        <v>56</v>
      </c>
      <c r="F36" s="435">
        <v>0.87986111111111109</v>
      </c>
      <c r="G36" s="430" t="s">
        <v>112</v>
      </c>
      <c r="H36" s="427">
        <v>5</v>
      </c>
      <c r="I36" s="436">
        <v>6</v>
      </c>
      <c r="J36" s="432"/>
      <c r="K36" s="433">
        <f t="shared" si="0"/>
        <v>0.19422982585234239</v>
      </c>
    </row>
    <row r="37" spans="1:11" ht="15" customHeight="1" x14ac:dyDescent="0.35">
      <c r="A37" s="211">
        <v>35</v>
      </c>
      <c r="B37" s="220" t="s">
        <v>104</v>
      </c>
      <c r="C37" s="427">
        <v>1972</v>
      </c>
      <c r="D37" s="419">
        <v>44</v>
      </c>
      <c r="E37" s="223" t="s">
        <v>55</v>
      </c>
      <c r="F37" s="429">
        <v>0.88263888888888886</v>
      </c>
      <c r="G37" s="430" t="s">
        <v>92</v>
      </c>
      <c r="H37" s="427">
        <v>9</v>
      </c>
      <c r="I37" s="436">
        <v>2</v>
      </c>
      <c r="J37" s="432"/>
      <c r="K37" s="433">
        <f t="shared" si="0"/>
        <v>0.19484302182977678</v>
      </c>
    </row>
    <row r="38" spans="1:11" ht="15" customHeight="1" x14ac:dyDescent="0.35">
      <c r="A38" s="211">
        <v>36</v>
      </c>
      <c r="B38" s="215" t="s">
        <v>287</v>
      </c>
      <c r="C38" s="434">
        <v>1980</v>
      </c>
      <c r="D38" s="419">
        <v>36</v>
      </c>
      <c r="E38" s="223" t="s">
        <v>288</v>
      </c>
      <c r="F38" s="429">
        <v>0.88750000000000007</v>
      </c>
      <c r="G38" s="430" t="s">
        <v>66</v>
      </c>
      <c r="H38" s="427">
        <v>11</v>
      </c>
      <c r="I38" s="436">
        <v>1</v>
      </c>
      <c r="J38" s="432"/>
      <c r="K38" s="433">
        <f t="shared" si="0"/>
        <v>0.19591611479028698</v>
      </c>
    </row>
    <row r="39" spans="1:11" ht="15" customHeight="1" x14ac:dyDescent="0.35">
      <c r="A39" s="211">
        <v>37</v>
      </c>
      <c r="B39" s="214" t="s">
        <v>156</v>
      </c>
      <c r="C39" s="427">
        <v>1979</v>
      </c>
      <c r="D39" s="419">
        <v>37</v>
      </c>
      <c r="E39" s="223" t="s">
        <v>55</v>
      </c>
      <c r="F39" s="429">
        <v>0.88750000000000007</v>
      </c>
      <c r="G39" s="430" t="s">
        <v>149</v>
      </c>
      <c r="H39" s="427">
        <v>4</v>
      </c>
      <c r="I39" s="436">
        <v>7</v>
      </c>
      <c r="J39" s="432"/>
      <c r="K39" s="433">
        <f t="shared" si="0"/>
        <v>0.19591611479028698</v>
      </c>
    </row>
    <row r="40" spans="1:11" ht="15" customHeight="1" x14ac:dyDescent="0.35">
      <c r="A40" s="211">
        <v>38</v>
      </c>
      <c r="B40" s="214" t="s">
        <v>298</v>
      </c>
      <c r="C40" s="427">
        <v>1999</v>
      </c>
      <c r="D40" s="419">
        <v>17</v>
      </c>
      <c r="E40" s="223" t="s">
        <v>58</v>
      </c>
      <c r="F40" s="440">
        <v>0.89166666666666661</v>
      </c>
      <c r="G40" s="430" t="s">
        <v>138</v>
      </c>
      <c r="H40" s="427">
        <v>1</v>
      </c>
      <c r="I40" s="431">
        <v>10</v>
      </c>
      <c r="J40" s="432" t="s">
        <v>364</v>
      </c>
      <c r="K40" s="433">
        <f t="shared" si="0"/>
        <v>0.19683590875643853</v>
      </c>
    </row>
    <row r="41" spans="1:11" ht="15" customHeight="1" x14ac:dyDescent="0.35">
      <c r="A41" s="211">
        <v>39</v>
      </c>
      <c r="B41" s="214" t="s">
        <v>157</v>
      </c>
      <c r="C41" s="427">
        <v>1971</v>
      </c>
      <c r="D41" s="419">
        <v>45</v>
      </c>
      <c r="E41" s="223" t="s">
        <v>55</v>
      </c>
      <c r="F41" s="429">
        <v>0.89930555555555547</v>
      </c>
      <c r="G41" s="430" t="s">
        <v>149</v>
      </c>
      <c r="H41" s="427">
        <v>5</v>
      </c>
      <c r="I41" s="436">
        <v>6</v>
      </c>
      <c r="J41" s="432"/>
      <c r="K41" s="433">
        <f t="shared" si="0"/>
        <v>0.19852219769438309</v>
      </c>
    </row>
    <row r="42" spans="1:11" ht="15" customHeight="1" x14ac:dyDescent="0.35">
      <c r="A42" s="211">
        <v>40</v>
      </c>
      <c r="B42" s="215" t="s">
        <v>286</v>
      </c>
      <c r="C42" s="434">
        <v>1994</v>
      </c>
      <c r="D42" s="419">
        <v>22</v>
      </c>
      <c r="E42" s="437" t="s">
        <v>64</v>
      </c>
      <c r="F42" s="438">
        <v>0.92638888888888893</v>
      </c>
      <c r="G42" s="430" t="s">
        <v>44</v>
      </c>
      <c r="H42" s="427">
        <v>8</v>
      </c>
      <c r="I42" s="436">
        <v>3</v>
      </c>
      <c r="J42" s="432"/>
      <c r="K42" s="433">
        <f t="shared" si="0"/>
        <v>0.20450085847436841</v>
      </c>
    </row>
    <row r="43" spans="1:11" ht="15" customHeight="1" x14ac:dyDescent="0.35">
      <c r="A43" s="211">
        <v>41</v>
      </c>
      <c r="B43" s="220" t="s">
        <v>107</v>
      </c>
      <c r="C43" s="427">
        <v>1973</v>
      </c>
      <c r="D43" s="419">
        <v>43</v>
      </c>
      <c r="E43" s="439" t="s">
        <v>51</v>
      </c>
      <c r="F43" s="438">
        <v>0.92708333333333337</v>
      </c>
      <c r="G43" s="430" t="s">
        <v>92</v>
      </c>
      <c r="H43" s="427">
        <v>10</v>
      </c>
      <c r="I43" s="436">
        <v>1</v>
      </c>
      <c r="J43" s="432"/>
      <c r="K43" s="433">
        <f t="shared" si="0"/>
        <v>0.204654157468727</v>
      </c>
    </row>
    <row r="44" spans="1:11" ht="15" customHeight="1" x14ac:dyDescent="0.35">
      <c r="A44" s="211">
        <v>42</v>
      </c>
      <c r="B44" s="214" t="s">
        <v>155</v>
      </c>
      <c r="C44" s="427">
        <v>1976</v>
      </c>
      <c r="D44" s="419">
        <v>40</v>
      </c>
      <c r="E44" s="223" t="s">
        <v>53</v>
      </c>
      <c r="F44" s="429">
        <v>0.93055555555555547</v>
      </c>
      <c r="G44" s="430" t="s">
        <v>149</v>
      </c>
      <c r="H44" s="427">
        <v>6</v>
      </c>
      <c r="I44" s="436">
        <v>5</v>
      </c>
      <c r="J44" s="432"/>
      <c r="K44" s="433">
        <f t="shared" si="0"/>
        <v>0.20542065244051996</v>
      </c>
    </row>
    <row r="45" spans="1:11" ht="15" customHeight="1" x14ac:dyDescent="0.35">
      <c r="A45" s="211">
        <v>43</v>
      </c>
      <c r="B45" s="214" t="s">
        <v>299</v>
      </c>
      <c r="C45" s="427">
        <v>2001</v>
      </c>
      <c r="D45" s="419">
        <v>15</v>
      </c>
      <c r="E45" s="223" t="s">
        <v>53</v>
      </c>
      <c r="F45" s="440">
        <v>0.93888888888888899</v>
      </c>
      <c r="G45" s="430" t="s">
        <v>138</v>
      </c>
      <c r="H45" s="427">
        <v>2</v>
      </c>
      <c r="I45" s="436">
        <v>9</v>
      </c>
      <c r="J45" s="432" t="s">
        <v>364</v>
      </c>
      <c r="K45" s="433">
        <f t="shared" si="0"/>
        <v>0.20726024037282317</v>
      </c>
    </row>
    <row r="46" spans="1:11" ht="15" customHeight="1" x14ac:dyDescent="0.35">
      <c r="A46" s="211">
        <v>44</v>
      </c>
      <c r="B46" s="220" t="s">
        <v>158</v>
      </c>
      <c r="C46" s="419">
        <v>1973</v>
      </c>
      <c r="D46" s="419">
        <v>43</v>
      </c>
      <c r="E46" s="223" t="s">
        <v>63</v>
      </c>
      <c r="F46" s="429">
        <v>0.95694444444444438</v>
      </c>
      <c r="G46" s="430" t="s">
        <v>149</v>
      </c>
      <c r="H46" s="427">
        <v>7</v>
      </c>
      <c r="I46" s="436">
        <v>4</v>
      </c>
      <c r="J46" s="432"/>
      <c r="K46" s="433">
        <f t="shared" si="0"/>
        <v>0.21124601422614664</v>
      </c>
    </row>
    <row r="47" spans="1:11" ht="15" customHeight="1" x14ac:dyDescent="0.35">
      <c r="A47" s="211">
        <v>45</v>
      </c>
      <c r="B47" s="215" t="s">
        <v>90</v>
      </c>
      <c r="C47" s="434">
        <v>1979</v>
      </c>
      <c r="D47" s="419">
        <v>37</v>
      </c>
      <c r="E47" s="223" t="s">
        <v>53</v>
      </c>
      <c r="F47" s="429">
        <v>0.96250000000000002</v>
      </c>
      <c r="G47" s="430" t="s">
        <v>66</v>
      </c>
      <c r="H47" s="427">
        <v>12</v>
      </c>
      <c r="I47" s="436">
        <v>1</v>
      </c>
      <c r="J47" s="432"/>
      <c r="K47" s="433">
        <f t="shared" si="0"/>
        <v>0.21247240618101546</v>
      </c>
    </row>
    <row r="48" spans="1:11" ht="15" customHeight="1" x14ac:dyDescent="0.35">
      <c r="A48" s="211">
        <v>46</v>
      </c>
      <c r="B48" s="214" t="s">
        <v>161</v>
      </c>
      <c r="C48" s="427">
        <v>1974</v>
      </c>
      <c r="D48" s="419">
        <v>42</v>
      </c>
      <c r="E48" s="223" t="s">
        <v>53</v>
      </c>
      <c r="F48" s="429">
        <v>0.96319444444444446</v>
      </c>
      <c r="G48" s="430" t="s">
        <v>149</v>
      </c>
      <c r="H48" s="427">
        <v>8</v>
      </c>
      <c r="I48" s="436">
        <v>3</v>
      </c>
      <c r="J48" s="432"/>
      <c r="K48" s="433">
        <f t="shared" si="0"/>
        <v>0.21262570517537405</v>
      </c>
    </row>
    <row r="49" spans="1:11" ht="15" customHeight="1" x14ac:dyDescent="0.35">
      <c r="A49" s="211">
        <v>47</v>
      </c>
      <c r="B49" s="214" t="s">
        <v>300</v>
      </c>
      <c r="C49" s="427">
        <v>2000</v>
      </c>
      <c r="D49" s="419">
        <v>16</v>
      </c>
      <c r="E49" s="223" t="s">
        <v>61</v>
      </c>
      <c r="F49" s="440">
        <v>0.9819444444444444</v>
      </c>
      <c r="G49" s="430" t="s">
        <v>138</v>
      </c>
      <c r="H49" s="427">
        <v>3</v>
      </c>
      <c r="I49" s="436">
        <v>8</v>
      </c>
      <c r="J49" s="432" t="s">
        <v>364</v>
      </c>
      <c r="K49" s="433">
        <f t="shared" si="0"/>
        <v>0.21676477802305616</v>
      </c>
    </row>
    <row r="50" spans="1:11" ht="15" customHeight="1" x14ac:dyDescent="0.35">
      <c r="A50" s="211">
        <v>48</v>
      </c>
      <c r="B50" s="215" t="s">
        <v>106</v>
      </c>
      <c r="C50" s="434">
        <v>1967</v>
      </c>
      <c r="D50" s="419">
        <v>49</v>
      </c>
      <c r="E50" s="223" t="s">
        <v>53</v>
      </c>
      <c r="F50" s="435">
        <v>0.98611111111111116</v>
      </c>
      <c r="G50" s="430" t="s">
        <v>92</v>
      </c>
      <c r="H50" s="427">
        <v>11</v>
      </c>
      <c r="I50" s="436">
        <v>1</v>
      </c>
      <c r="J50" s="432"/>
      <c r="K50" s="433">
        <f t="shared" si="0"/>
        <v>0.21768457198920774</v>
      </c>
    </row>
    <row r="51" spans="1:11" ht="15" customHeight="1" x14ac:dyDescent="0.35">
      <c r="A51" s="211">
        <v>49</v>
      </c>
      <c r="B51" s="215" t="s">
        <v>289</v>
      </c>
      <c r="C51" s="434">
        <v>1978</v>
      </c>
      <c r="D51" s="419">
        <v>38</v>
      </c>
      <c r="E51" s="223" t="s">
        <v>53</v>
      </c>
      <c r="F51" s="441" t="s">
        <v>232</v>
      </c>
      <c r="G51" s="430" t="s">
        <v>66</v>
      </c>
      <c r="H51" s="427">
        <v>13</v>
      </c>
      <c r="I51" s="436">
        <v>1</v>
      </c>
      <c r="J51" s="432" t="s">
        <v>364</v>
      </c>
      <c r="K51" s="433">
        <f t="shared" si="0"/>
        <v>0.22105714986509686</v>
      </c>
    </row>
    <row r="52" spans="1:11" ht="15" customHeight="1" x14ac:dyDescent="0.35">
      <c r="A52" s="211">
        <v>50</v>
      </c>
      <c r="B52" s="215" t="s">
        <v>81</v>
      </c>
      <c r="C52" s="434">
        <v>1977</v>
      </c>
      <c r="D52" s="419">
        <v>39</v>
      </c>
      <c r="E52" s="439" t="s">
        <v>82</v>
      </c>
      <c r="F52" s="441" t="s">
        <v>168</v>
      </c>
      <c r="G52" s="430" t="s">
        <v>66</v>
      </c>
      <c r="H52" s="427">
        <v>14</v>
      </c>
      <c r="I52" s="436">
        <v>1</v>
      </c>
      <c r="J52" s="432"/>
      <c r="K52" s="433">
        <f t="shared" si="0"/>
        <v>0.22151704684817264</v>
      </c>
    </row>
    <row r="53" spans="1:11" ht="15" customHeight="1" x14ac:dyDescent="0.35">
      <c r="A53" s="211">
        <v>51</v>
      </c>
      <c r="B53" s="214" t="s">
        <v>159</v>
      </c>
      <c r="C53" s="427">
        <v>1969</v>
      </c>
      <c r="D53" s="419">
        <v>47</v>
      </c>
      <c r="E53" s="223" t="s">
        <v>64</v>
      </c>
      <c r="F53" s="442" t="s">
        <v>75</v>
      </c>
      <c r="G53" s="430" t="s">
        <v>149</v>
      </c>
      <c r="H53" s="427">
        <v>9</v>
      </c>
      <c r="I53" s="436">
        <v>2</v>
      </c>
      <c r="J53" s="432"/>
      <c r="K53" s="433">
        <f t="shared" si="0"/>
        <v>0.22672921265636498</v>
      </c>
    </row>
    <row r="54" spans="1:11" ht="15" customHeight="1" x14ac:dyDescent="0.35">
      <c r="A54" s="211">
        <v>52</v>
      </c>
      <c r="B54" s="214" t="s">
        <v>302</v>
      </c>
      <c r="C54" s="427">
        <v>1975</v>
      </c>
      <c r="D54" s="419">
        <v>41</v>
      </c>
      <c r="E54" s="223" t="s">
        <v>303</v>
      </c>
      <c r="F54" s="442" t="s">
        <v>172</v>
      </c>
      <c r="G54" s="430" t="s">
        <v>149</v>
      </c>
      <c r="H54" s="427">
        <v>10</v>
      </c>
      <c r="I54" s="436">
        <v>1</v>
      </c>
      <c r="J54" s="432" t="s">
        <v>364</v>
      </c>
      <c r="K54" s="433">
        <f t="shared" si="0"/>
        <v>0.23025508952661272</v>
      </c>
    </row>
    <row r="55" spans="1:11" ht="15" customHeight="1" x14ac:dyDescent="0.35">
      <c r="A55" s="211">
        <v>53</v>
      </c>
      <c r="B55" s="220" t="s">
        <v>125</v>
      </c>
      <c r="C55" s="419">
        <v>1948</v>
      </c>
      <c r="D55" s="419">
        <v>68</v>
      </c>
      <c r="E55" s="443" t="s">
        <v>51</v>
      </c>
      <c r="F55" s="441" t="s">
        <v>260</v>
      </c>
      <c r="G55" s="430" t="s">
        <v>124</v>
      </c>
      <c r="H55" s="427">
        <v>1</v>
      </c>
      <c r="I55" s="431">
        <v>10</v>
      </c>
      <c r="J55" s="432"/>
      <c r="K55" s="433">
        <f t="shared" si="0"/>
        <v>0.23163478047584005</v>
      </c>
    </row>
    <row r="56" spans="1:11" ht="15" customHeight="1" x14ac:dyDescent="0.35">
      <c r="A56" s="211">
        <v>54</v>
      </c>
      <c r="B56" s="214" t="s">
        <v>110</v>
      </c>
      <c r="C56" s="427">
        <v>1968</v>
      </c>
      <c r="D56" s="419">
        <v>48</v>
      </c>
      <c r="E56" s="223" t="s">
        <v>53</v>
      </c>
      <c r="F56" s="441" t="s">
        <v>224</v>
      </c>
      <c r="G56" s="430" t="s">
        <v>92</v>
      </c>
      <c r="H56" s="427">
        <v>12</v>
      </c>
      <c r="I56" s="436">
        <v>1</v>
      </c>
      <c r="J56" s="432"/>
      <c r="K56" s="433">
        <f t="shared" si="0"/>
        <v>0.23761344125582534</v>
      </c>
    </row>
    <row r="57" spans="1:11" ht="15" customHeight="1" x14ac:dyDescent="0.35">
      <c r="A57" s="211">
        <v>55</v>
      </c>
      <c r="B57" s="214" t="s">
        <v>135</v>
      </c>
      <c r="C57" s="427">
        <v>1947</v>
      </c>
      <c r="D57" s="419">
        <v>69</v>
      </c>
      <c r="E57" s="223" t="s">
        <v>63</v>
      </c>
      <c r="F57" s="442" t="s">
        <v>263</v>
      </c>
      <c r="G57" s="430" t="s">
        <v>124</v>
      </c>
      <c r="H57" s="427">
        <v>2</v>
      </c>
      <c r="I57" s="436">
        <v>9</v>
      </c>
      <c r="J57" s="432"/>
      <c r="K57" s="433">
        <f t="shared" si="0"/>
        <v>0.24083272013735588</v>
      </c>
    </row>
    <row r="58" spans="1:11" ht="15" customHeight="1" x14ac:dyDescent="0.35">
      <c r="A58" s="211">
        <v>56</v>
      </c>
      <c r="B58" s="444" t="s">
        <v>171</v>
      </c>
      <c r="C58" s="419">
        <v>1965</v>
      </c>
      <c r="D58" s="419">
        <v>51</v>
      </c>
      <c r="E58" s="443" t="s">
        <v>46</v>
      </c>
      <c r="F58" s="442" t="s">
        <v>142</v>
      </c>
      <c r="G58" s="430" t="s">
        <v>170</v>
      </c>
      <c r="H58" s="427">
        <v>2</v>
      </c>
      <c r="I58" s="436">
        <v>9</v>
      </c>
      <c r="J58" s="432"/>
      <c r="K58" s="433">
        <f t="shared" si="0"/>
        <v>0.24098601913171447</v>
      </c>
    </row>
    <row r="59" spans="1:11" ht="15" customHeight="1" x14ac:dyDescent="0.35">
      <c r="A59" s="211">
        <v>57</v>
      </c>
      <c r="B59" s="215" t="s">
        <v>167</v>
      </c>
      <c r="C59" s="434">
        <v>1976</v>
      </c>
      <c r="D59" s="419">
        <v>40</v>
      </c>
      <c r="E59" s="439" t="s">
        <v>46</v>
      </c>
      <c r="F59" s="442" t="s">
        <v>129</v>
      </c>
      <c r="G59" s="430" t="s">
        <v>149</v>
      </c>
      <c r="H59" s="427">
        <v>11</v>
      </c>
      <c r="I59" s="436">
        <v>1</v>
      </c>
      <c r="J59" s="432"/>
      <c r="K59" s="433">
        <f t="shared" si="0"/>
        <v>0.24711797890605836</v>
      </c>
    </row>
    <row r="60" spans="1:11" ht="15" customHeight="1" x14ac:dyDescent="0.35">
      <c r="A60" s="211">
        <v>58</v>
      </c>
      <c r="B60" s="445" t="s">
        <v>177</v>
      </c>
      <c r="C60" s="419">
        <v>1948</v>
      </c>
      <c r="D60" s="419">
        <v>68</v>
      </c>
      <c r="E60" s="223" t="s">
        <v>53</v>
      </c>
      <c r="F60" s="441" t="s">
        <v>132</v>
      </c>
      <c r="G60" s="430" t="s">
        <v>170</v>
      </c>
      <c r="H60" s="427">
        <v>3</v>
      </c>
      <c r="I60" s="436">
        <v>8</v>
      </c>
      <c r="J60" s="432"/>
      <c r="K60" s="433">
        <f t="shared" si="0"/>
        <v>0.24819107186656858</v>
      </c>
    </row>
    <row r="61" spans="1:11" ht="15" customHeight="1" x14ac:dyDescent="0.35">
      <c r="A61" s="211">
        <v>59</v>
      </c>
      <c r="B61" s="214" t="s">
        <v>162</v>
      </c>
      <c r="C61" s="427">
        <v>1973</v>
      </c>
      <c r="D61" s="419">
        <v>43</v>
      </c>
      <c r="E61" s="223" t="s">
        <v>53</v>
      </c>
      <c r="F61" s="442" t="s">
        <v>304</v>
      </c>
      <c r="G61" s="430" t="s">
        <v>149</v>
      </c>
      <c r="H61" s="427">
        <v>12</v>
      </c>
      <c r="I61" s="436">
        <v>1</v>
      </c>
      <c r="J61" s="432"/>
      <c r="K61" s="433">
        <f t="shared" si="0"/>
        <v>0.2501839587932303</v>
      </c>
    </row>
    <row r="62" spans="1:11" ht="15" customHeight="1" x14ac:dyDescent="0.35">
      <c r="A62" s="211">
        <v>60</v>
      </c>
      <c r="B62" s="220" t="s">
        <v>239</v>
      </c>
      <c r="C62" s="427">
        <v>1974</v>
      </c>
      <c r="D62" s="419">
        <v>42</v>
      </c>
      <c r="E62" s="439" t="s">
        <v>55</v>
      </c>
      <c r="F62" s="441" t="s">
        <v>270</v>
      </c>
      <c r="G62" s="430" t="s">
        <v>92</v>
      </c>
      <c r="H62" s="427">
        <v>13</v>
      </c>
      <c r="I62" s="436">
        <v>1</v>
      </c>
      <c r="J62" s="432"/>
      <c r="K62" s="433">
        <f t="shared" si="0"/>
        <v>0.25984179543782188</v>
      </c>
    </row>
    <row r="63" spans="1:11" ht="15" customHeight="1" x14ac:dyDescent="0.35">
      <c r="A63" s="211">
        <v>61</v>
      </c>
      <c r="B63" s="214" t="s">
        <v>130</v>
      </c>
      <c r="C63" s="427">
        <v>1945</v>
      </c>
      <c r="D63" s="419">
        <v>71</v>
      </c>
      <c r="E63" s="223" t="s">
        <v>63</v>
      </c>
      <c r="F63" s="442" t="s">
        <v>270</v>
      </c>
      <c r="G63" s="430" t="s">
        <v>124</v>
      </c>
      <c r="H63" s="427">
        <v>3</v>
      </c>
      <c r="I63" s="436">
        <v>8</v>
      </c>
      <c r="J63" s="432"/>
      <c r="K63" s="433">
        <f t="shared" si="0"/>
        <v>0.25984179543782188</v>
      </c>
    </row>
    <row r="64" spans="1:11" ht="15" customHeight="1" x14ac:dyDescent="0.35">
      <c r="A64" s="211">
        <v>62</v>
      </c>
      <c r="B64" s="214" t="s">
        <v>131</v>
      </c>
      <c r="C64" s="427">
        <v>1945</v>
      </c>
      <c r="D64" s="419">
        <v>71</v>
      </c>
      <c r="E64" s="443" t="s">
        <v>51</v>
      </c>
      <c r="F64" s="442" t="s">
        <v>295</v>
      </c>
      <c r="G64" s="430" t="s">
        <v>124</v>
      </c>
      <c r="H64" s="427">
        <v>4</v>
      </c>
      <c r="I64" s="436">
        <v>7</v>
      </c>
      <c r="J64" s="432"/>
      <c r="K64" s="433">
        <f t="shared" si="0"/>
        <v>0.26275447633063526</v>
      </c>
    </row>
    <row r="65" spans="1:11" ht="15" customHeight="1" x14ac:dyDescent="0.35">
      <c r="A65" s="211">
        <v>63</v>
      </c>
      <c r="B65" s="220" t="s">
        <v>249</v>
      </c>
      <c r="C65" s="427">
        <v>1975</v>
      </c>
      <c r="D65" s="419">
        <v>41</v>
      </c>
      <c r="E65" s="223" t="s">
        <v>53</v>
      </c>
      <c r="F65" s="441" t="s">
        <v>293</v>
      </c>
      <c r="G65" s="430" t="s">
        <v>92</v>
      </c>
      <c r="H65" s="427">
        <v>14</v>
      </c>
      <c r="I65" s="436">
        <v>1</v>
      </c>
      <c r="J65" s="432"/>
      <c r="K65" s="433">
        <f t="shared" si="0"/>
        <v>0.26367427029678681</v>
      </c>
    </row>
    <row r="66" spans="1:11" ht="15" customHeight="1" x14ac:dyDescent="0.35">
      <c r="A66" s="211">
        <v>64</v>
      </c>
      <c r="B66" s="214" t="s">
        <v>128</v>
      </c>
      <c r="C66" s="427">
        <v>1948</v>
      </c>
      <c r="D66" s="419">
        <v>68</v>
      </c>
      <c r="E66" s="223" t="s">
        <v>63</v>
      </c>
      <c r="F66" s="442" t="s">
        <v>296</v>
      </c>
      <c r="G66" s="430" t="s">
        <v>124</v>
      </c>
      <c r="H66" s="427">
        <v>5</v>
      </c>
      <c r="I66" s="436">
        <v>6</v>
      </c>
      <c r="J66" s="432"/>
      <c r="K66" s="433">
        <f t="shared" si="0"/>
        <v>0.26490066225165559</v>
      </c>
    </row>
    <row r="67" spans="1:11" ht="15" customHeight="1" x14ac:dyDescent="0.35">
      <c r="A67" s="211">
        <v>65</v>
      </c>
      <c r="B67" s="214" t="s">
        <v>133</v>
      </c>
      <c r="C67" s="427">
        <v>1953</v>
      </c>
      <c r="D67" s="419">
        <v>63</v>
      </c>
      <c r="E67" s="223" t="s">
        <v>63</v>
      </c>
      <c r="F67" s="442" t="s">
        <v>297</v>
      </c>
      <c r="G67" s="430" t="s">
        <v>124</v>
      </c>
      <c r="H67" s="427">
        <v>6</v>
      </c>
      <c r="I67" s="436">
        <v>5</v>
      </c>
      <c r="J67" s="432"/>
      <c r="K67" s="433">
        <f t="shared" si="0"/>
        <v>0.2658204562178072</v>
      </c>
    </row>
    <row r="68" spans="1:11" ht="15" customHeight="1" x14ac:dyDescent="0.35">
      <c r="A68" s="211">
        <v>66</v>
      </c>
      <c r="B68" s="215" t="s">
        <v>74</v>
      </c>
      <c r="C68" s="434">
        <v>1984</v>
      </c>
      <c r="D68" s="419">
        <v>32</v>
      </c>
      <c r="E68" s="223" t="s">
        <v>55</v>
      </c>
      <c r="F68" s="441" t="s">
        <v>165</v>
      </c>
      <c r="G68" s="430" t="s">
        <v>66</v>
      </c>
      <c r="H68" s="427">
        <v>15</v>
      </c>
      <c r="I68" s="436">
        <v>1</v>
      </c>
      <c r="J68" s="432"/>
      <c r="K68" s="433">
        <f t="shared" si="0"/>
        <v>0.26766004415011041</v>
      </c>
    </row>
    <row r="69" spans="1:11" ht="15" customHeight="1" x14ac:dyDescent="0.35">
      <c r="A69" s="211">
        <v>67</v>
      </c>
      <c r="B69" s="214" t="s">
        <v>365</v>
      </c>
      <c r="C69" s="427">
        <v>1976</v>
      </c>
      <c r="D69" s="419">
        <v>40</v>
      </c>
      <c r="E69" s="223" t="s">
        <v>53</v>
      </c>
      <c r="F69" s="442" t="s">
        <v>305</v>
      </c>
      <c r="G69" s="430" t="s">
        <v>149</v>
      </c>
      <c r="H69" s="427">
        <v>13</v>
      </c>
      <c r="I69" s="436">
        <v>1</v>
      </c>
      <c r="J69" s="432"/>
      <c r="K69" s="433">
        <f t="shared" si="0"/>
        <v>0.28651582045621776</v>
      </c>
    </row>
    <row r="70" spans="1:11" ht="15" customHeight="1" x14ac:dyDescent="0.35">
      <c r="A70" s="211">
        <v>68</v>
      </c>
      <c r="B70" s="214" t="s">
        <v>163</v>
      </c>
      <c r="C70" s="427">
        <v>1977</v>
      </c>
      <c r="D70" s="419">
        <v>39</v>
      </c>
      <c r="E70" s="223" t="s">
        <v>53</v>
      </c>
      <c r="F70" s="442" t="s">
        <v>306</v>
      </c>
      <c r="G70" s="430" t="s">
        <v>149</v>
      </c>
      <c r="H70" s="427">
        <v>14</v>
      </c>
      <c r="I70" s="436">
        <v>1</v>
      </c>
      <c r="J70" s="432"/>
      <c r="K70" s="433">
        <f t="shared" si="0"/>
        <v>0.28743561442236937</v>
      </c>
    </row>
    <row r="71" spans="1:11" ht="15" customHeight="1" x14ac:dyDescent="0.35">
      <c r="A71" s="211">
        <v>69</v>
      </c>
      <c r="B71" s="214" t="s">
        <v>144</v>
      </c>
      <c r="C71" s="427">
        <v>1986</v>
      </c>
      <c r="D71" s="419">
        <v>30</v>
      </c>
      <c r="E71" s="223" t="s">
        <v>53</v>
      </c>
      <c r="F71" s="442" t="s">
        <v>301</v>
      </c>
      <c r="G71" s="430" t="s">
        <v>138</v>
      </c>
      <c r="H71" s="427">
        <v>4</v>
      </c>
      <c r="I71" s="436">
        <v>7</v>
      </c>
      <c r="J71" s="432"/>
      <c r="K71" s="433">
        <f t="shared" ref="K71" si="1">SUM(F71/4.53)</f>
        <v>0.29862644101054697</v>
      </c>
    </row>
    <row r="72" spans="1:11" ht="15" customHeight="1" x14ac:dyDescent="0.35">
      <c r="A72" s="317">
        <v>70</v>
      </c>
      <c r="B72" s="446" t="s">
        <v>178</v>
      </c>
      <c r="C72" s="447">
        <v>1954</v>
      </c>
      <c r="D72" s="447">
        <v>62</v>
      </c>
      <c r="E72" s="448" t="s">
        <v>53</v>
      </c>
      <c r="F72" s="449" t="s">
        <v>50</v>
      </c>
      <c r="G72" s="450" t="s">
        <v>170</v>
      </c>
      <c r="H72" s="451">
        <v>4</v>
      </c>
      <c r="I72" s="452">
        <v>7</v>
      </c>
      <c r="J72" s="453"/>
      <c r="K72" s="454" t="s">
        <v>64</v>
      </c>
    </row>
  </sheetData>
  <autoFilter ref="A2:K72"/>
  <sortState ref="B3:K72">
    <sortCondition ref="F3:F72"/>
  </sortState>
  <mergeCells count="1">
    <mergeCell ref="A1:K1"/>
  </mergeCells>
  <pageMargins left="0.31496062992125984" right="0.51181102362204722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sqref="A1:K1"/>
    </sheetView>
  </sheetViews>
  <sheetFormatPr defaultRowHeight="14.4" x14ac:dyDescent="0.3"/>
  <cols>
    <col min="1" max="1" width="4.109375" customWidth="1"/>
    <col min="2" max="2" width="20.33203125" style="496" bestFit="1" customWidth="1"/>
    <col min="3" max="3" width="4.5546875" style="496" customWidth="1"/>
    <col min="4" max="4" width="4" style="496" bestFit="1" customWidth="1"/>
    <col min="5" max="5" width="18.33203125" style="496" bestFit="1" customWidth="1"/>
    <col min="6" max="6" width="6.88671875" style="496" customWidth="1"/>
    <col min="7" max="7" width="4.109375" style="496" customWidth="1"/>
    <col min="8" max="8" width="4.44140625" style="496" bestFit="1" customWidth="1"/>
    <col min="9" max="9" width="3.33203125" style="496" bestFit="1" customWidth="1"/>
    <col min="10" max="10" width="6.6640625" style="496" bestFit="1" customWidth="1"/>
    <col min="11" max="11" width="6.5546875" style="496" bestFit="1" customWidth="1"/>
  </cols>
  <sheetData>
    <row r="1" spans="1:11" ht="19.8" x14ac:dyDescent="0.45">
      <c r="A1" s="838" t="s">
        <v>375</v>
      </c>
      <c r="B1" s="839"/>
      <c r="C1" s="839"/>
      <c r="D1" s="839"/>
      <c r="E1" s="839"/>
      <c r="F1" s="840"/>
      <c r="G1" s="839"/>
      <c r="H1" s="839"/>
      <c r="I1" s="839"/>
      <c r="J1" s="839"/>
      <c r="K1" s="841"/>
    </row>
    <row r="2" spans="1:11" x14ac:dyDescent="0.3">
      <c r="A2" s="316" t="s">
        <v>1</v>
      </c>
      <c r="B2" s="419" t="s">
        <v>3</v>
      </c>
      <c r="C2" s="420" t="s">
        <v>4</v>
      </c>
      <c r="D2" s="420" t="s">
        <v>195</v>
      </c>
      <c r="E2" s="421" t="s">
        <v>6</v>
      </c>
      <c r="F2" s="422" t="s">
        <v>277</v>
      </c>
      <c r="G2" s="423" t="s">
        <v>2</v>
      </c>
      <c r="H2" s="420" t="s">
        <v>278</v>
      </c>
      <c r="I2" s="424" t="s">
        <v>12</v>
      </c>
      <c r="J2" s="425" t="s">
        <v>279</v>
      </c>
      <c r="K2" s="426" t="s">
        <v>280</v>
      </c>
    </row>
    <row r="3" spans="1:11" ht="15" x14ac:dyDescent="0.35">
      <c r="A3" s="211">
        <v>1</v>
      </c>
      <c r="B3" s="214" t="s">
        <v>45</v>
      </c>
      <c r="C3" s="427">
        <v>1995</v>
      </c>
      <c r="D3" s="419">
        <v>21</v>
      </c>
      <c r="E3" s="428" t="s">
        <v>46</v>
      </c>
      <c r="F3" s="459">
        <v>0.64444444444444449</v>
      </c>
      <c r="G3" s="427" t="s">
        <v>44</v>
      </c>
      <c r="H3" s="427">
        <v>1</v>
      </c>
      <c r="I3" s="460">
        <v>10</v>
      </c>
      <c r="J3" s="432" t="s">
        <v>378</v>
      </c>
      <c r="K3" s="433">
        <f>SUM(F3)/4.53</f>
        <v>0.14226146676477802</v>
      </c>
    </row>
    <row r="4" spans="1:11" ht="15" x14ac:dyDescent="0.35">
      <c r="A4" s="211">
        <v>2</v>
      </c>
      <c r="B4" s="214" t="s">
        <v>67</v>
      </c>
      <c r="C4" s="427">
        <v>1980</v>
      </c>
      <c r="D4" s="419">
        <v>36</v>
      </c>
      <c r="E4" s="428" t="s">
        <v>68</v>
      </c>
      <c r="F4" s="459">
        <v>0.70347222222222217</v>
      </c>
      <c r="G4" s="427" t="s">
        <v>66</v>
      </c>
      <c r="H4" s="427">
        <v>1</v>
      </c>
      <c r="I4" s="460">
        <v>10</v>
      </c>
      <c r="J4" s="432"/>
      <c r="K4" s="433">
        <f t="shared" ref="K4:K13" si="0">SUM(F4/4.53)</f>
        <v>0.15529188128525875</v>
      </c>
    </row>
    <row r="5" spans="1:11" ht="15" x14ac:dyDescent="0.35">
      <c r="A5" s="211">
        <v>3</v>
      </c>
      <c r="B5" s="215" t="s">
        <v>117</v>
      </c>
      <c r="C5" s="434">
        <v>1962</v>
      </c>
      <c r="D5" s="419">
        <v>54</v>
      </c>
      <c r="E5" s="461" t="s">
        <v>78</v>
      </c>
      <c r="F5" s="462">
        <v>0.72083333333333333</v>
      </c>
      <c r="G5" s="427" t="s">
        <v>112</v>
      </c>
      <c r="H5" s="427">
        <v>1</v>
      </c>
      <c r="I5" s="460">
        <v>10</v>
      </c>
      <c r="J5" s="432"/>
      <c r="K5" s="433">
        <f t="shared" si="0"/>
        <v>0.15912435614422368</v>
      </c>
    </row>
    <row r="6" spans="1:11" ht="15" x14ac:dyDescent="0.35">
      <c r="A6" s="211">
        <v>4</v>
      </c>
      <c r="B6" s="214" t="s">
        <v>69</v>
      </c>
      <c r="C6" s="427">
        <v>1980</v>
      </c>
      <c r="D6" s="419">
        <v>36</v>
      </c>
      <c r="E6" s="223" t="s">
        <v>63</v>
      </c>
      <c r="F6" s="462">
        <v>0.7284722222222223</v>
      </c>
      <c r="G6" s="427" t="s">
        <v>66</v>
      </c>
      <c r="H6" s="427">
        <v>2</v>
      </c>
      <c r="I6" s="436">
        <v>9</v>
      </c>
      <c r="J6" s="432"/>
      <c r="K6" s="433">
        <f t="shared" si="0"/>
        <v>0.16081064508216827</v>
      </c>
    </row>
    <row r="7" spans="1:11" ht="15.75" x14ac:dyDescent="0.3">
      <c r="A7" s="211">
        <v>5</v>
      </c>
      <c r="B7" s="463" t="s">
        <v>95</v>
      </c>
      <c r="C7" s="464">
        <v>1974</v>
      </c>
      <c r="D7" s="419">
        <v>42</v>
      </c>
      <c r="E7" s="465" t="s">
        <v>55</v>
      </c>
      <c r="F7" s="466">
        <v>0.7597222222222223</v>
      </c>
      <c r="G7" s="467" t="s">
        <v>92</v>
      </c>
      <c r="H7" s="427">
        <v>1</v>
      </c>
      <c r="I7" s="468">
        <v>10</v>
      </c>
      <c r="J7" s="432"/>
      <c r="K7" s="433">
        <f t="shared" si="0"/>
        <v>0.16770909982830515</v>
      </c>
    </row>
    <row r="8" spans="1:11" ht="15" x14ac:dyDescent="0.35">
      <c r="A8" s="211">
        <v>6</v>
      </c>
      <c r="B8" s="214" t="s">
        <v>218</v>
      </c>
      <c r="C8" s="427">
        <v>1977</v>
      </c>
      <c r="D8" s="419">
        <v>39</v>
      </c>
      <c r="E8" s="439" t="s">
        <v>366</v>
      </c>
      <c r="F8" s="469">
        <v>0.76180555555555562</v>
      </c>
      <c r="G8" s="427" t="s">
        <v>149</v>
      </c>
      <c r="H8" s="427">
        <v>1</v>
      </c>
      <c r="I8" s="460">
        <v>10</v>
      </c>
      <c r="J8" s="432" t="s">
        <v>377</v>
      </c>
      <c r="K8" s="433">
        <f t="shared" si="0"/>
        <v>0.16816899681138092</v>
      </c>
    </row>
    <row r="9" spans="1:11" ht="15" x14ac:dyDescent="0.35">
      <c r="A9" s="211">
        <v>7</v>
      </c>
      <c r="B9" s="220" t="s">
        <v>94</v>
      </c>
      <c r="C9" s="427">
        <v>1972</v>
      </c>
      <c r="D9" s="419">
        <v>44</v>
      </c>
      <c r="E9" s="223" t="s">
        <v>63</v>
      </c>
      <c r="F9" s="469">
        <v>0.76666666666666661</v>
      </c>
      <c r="G9" s="427" t="s">
        <v>92</v>
      </c>
      <c r="H9" s="427">
        <v>2</v>
      </c>
      <c r="I9" s="470">
        <v>9</v>
      </c>
      <c r="J9" s="432"/>
      <c r="K9" s="433">
        <f t="shared" si="0"/>
        <v>0.16924208977189106</v>
      </c>
    </row>
    <row r="10" spans="1:11" ht="15" x14ac:dyDescent="0.35">
      <c r="A10" s="211">
        <v>8</v>
      </c>
      <c r="B10" s="220" t="s">
        <v>290</v>
      </c>
      <c r="C10" s="427">
        <v>1976</v>
      </c>
      <c r="D10" s="419">
        <v>40</v>
      </c>
      <c r="E10" s="439" t="s">
        <v>53</v>
      </c>
      <c r="F10" s="469">
        <v>0.77569444444444446</v>
      </c>
      <c r="G10" s="427" t="s">
        <v>92</v>
      </c>
      <c r="H10" s="427">
        <v>3</v>
      </c>
      <c r="I10" s="470">
        <v>8</v>
      </c>
      <c r="J10" s="432"/>
      <c r="K10" s="433">
        <f t="shared" si="0"/>
        <v>0.17123497669855287</v>
      </c>
    </row>
    <row r="11" spans="1:11" ht="15" x14ac:dyDescent="0.35">
      <c r="A11" s="211">
        <v>9</v>
      </c>
      <c r="B11" s="214" t="s">
        <v>116</v>
      </c>
      <c r="C11" s="427">
        <v>1963</v>
      </c>
      <c r="D11" s="419">
        <v>53</v>
      </c>
      <c r="E11" s="223" t="s">
        <v>51</v>
      </c>
      <c r="F11" s="462">
        <v>0.77847222222222223</v>
      </c>
      <c r="G11" s="427" t="s">
        <v>112</v>
      </c>
      <c r="H11" s="427">
        <v>2</v>
      </c>
      <c r="I11" s="470">
        <v>9</v>
      </c>
      <c r="J11" s="432"/>
      <c r="K11" s="433">
        <f t="shared" si="0"/>
        <v>0.17184817267598723</v>
      </c>
    </row>
    <row r="12" spans="1:11" ht="15" x14ac:dyDescent="0.35">
      <c r="A12" s="211">
        <v>10</v>
      </c>
      <c r="B12" s="215" t="s">
        <v>294</v>
      </c>
      <c r="C12" s="434">
        <v>1962</v>
      </c>
      <c r="D12" s="419">
        <v>54</v>
      </c>
      <c r="E12" s="471" t="s">
        <v>59</v>
      </c>
      <c r="F12" s="472">
        <v>0.78333333333333333</v>
      </c>
      <c r="G12" s="427" t="s">
        <v>112</v>
      </c>
      <c r="H12" s="427">
        <v>3</v>
      </c>
      <c r="I12" s="470">
        <v>8</v>
      </c>
      <c r="J12" s="432"/>
      <c r="K12" s="433">
        <f t="shared" si="0"/>
        <v>0.1729212656364974</v>
      </c>
    </row>
    <row r="13" spans="1:11" ht="15.75" x14ac:dyDescent="0.3">
      <c r="A13" s="211">
        <v>11</v>
      </c>
      <c r="B13" s="214" t="s">
        <v>96</v>
      </c>
      <c r="C13" s="427">
        <v>1973</v>
      </c>
      <c r="D13" s="419">
        <v>43</v>
      </c>
      <c r="E13" s="223" t="s">
        <v>53</v>
      </c>
      <c r="F13" s="473">
        <v>0.78611111111111109</v>
      </c>
      <c r="G13" s="427" t="s">
        <v>92</v>
      </c>
      <c r="H13" s="427">
        <v>4</v>
      </c>
      <c r="I13" s="470">
        <v>7</v>
      </c>
      <c r="J13" s="432"/>
      <c r="K13" s="433">
        <f t="shared" si="0"/>
        <v>0.1735344616139318</v>
      </c>
    </row>
    <row r="14" spans="1:11" ht="15" x14ac:dyDescent="0.35">
      <c r="A14" s="211">
        <v>12</v>
      </c>
      <c r="B14" s="215" t="s">
        <v>62</v>
      </c>
      <c r="C14" s="434">
        <v>2000</v>
      </c>
      <c r="D14" s="419">
        <v>16</v>
      </c>
      <c r="E14" s="437" t="s">
        <v>63</v>
      </c>
      <c r="F14" s="474">
        <v>0.79722222222222217</v>
      </c>
      <c r="G14" s="427" t="s">
        <v>44</v>
      </c>
      <c r="H14" s="427">
        <v>2</v>
      </c>
      <c r="I14" s="470">
        <v>9</v>
      </c>
      <c r="J14" s="432"/>
      <c r="K14" s="433">
        <f>SUM(F14)/4.53</f>
        <v>0.17598724552366934</v>
      </c>
    </row>
    <row r="15" spans="1:11" ht="15" x14ac:dyDescent="0.35">
      <c r="A15" s="211">
        <v>13</v>
      </c>
      <c r="B15" s="217" t="s">
        <v>79</v>
      </c>
      <c r="C15" s="467">
        <v>1980</v>
      </c>
      <c r="D15" s="419">
        <v>36</v>
      </c>
      <c r="E15" s="461" t="s">
        <v>53</v>
      </c>
      <c r="F15" s="475">
        <v>0.80069444444444438</v>
      </c>
      <c r="G15" s="467" t="s">
        <v>66</v>
      </c>
      <c r="H15" s="427">
        <v>3</v>
      </c>
      <c r="I15" s="470">
        <v>8</v>
      </c>
      <c r="J15" s="432"/>
      <c r="K15" s="433">
        <f t="shared" ref="K15:K26" si="1">SUM(F15/4.53)</f>
        <v>0.17675374049546233</v>
      </c>
    </row>
    <row r="16" spans="1:11" ht="15" x14ac:dyDescent="0.35">
      <c r="A16" s="211">
        <v>14</v>
      </c>
      <c r="B16" s="214" t="s">
        <v>70</v>
      </c>
      <c r="C16" s="427">
        <v>1981</v>
      </c>
      <c r="D16" s="419">
        <v>35</v>
      </c>
      <c r="E16" s="223" t="s">
        <v>53</v>
      </c>
      <c r="F16" s="459">
        <v>0.80972222222222223</v>
      </c>
      <c r="G16" s="427" t="s">
        <v>66</v>
      </c>
      <c r="H16" s="427">
        <v>4</v>
      </c>
      <c r="I16" s="470">
        <v>7</v>
      </c>
      <c r="J16" s="432"/>
      <c r="K16" s="433">
        <f t="shared" si="1"/>
        <v>0.1787466274221241</v>
      </c>
    </row>
    <row r="17" spans="1:11" ht="15.75" x14ac:dyDescent="0.3">
      <c r="A17" s="211">
        <v>15</v>
      </c>
      <c r="B17" s="220" t="s">
        <v>102</v>
      </c>
      <c r="C17" s="427">
        <v>1972</v>
      </c>
      <c r="D17" s="419">
        <v>44</v>
      </c>
      <c r="E17" s="471" t="s">
        <v>103</v>
      </c>
      <c r="F17" s="462">
        <v>0.81319444444444444</v>
      </c>
      <c r="G17" s="427" t="s">
        <v>92</v>
      </c>
      <c r="H17" s="427">
        <v>5</v>
      </c>
      <c r="I17" s="470">
        <v>6</v>
      </c>
      <c r="J17" s="432"/>
      <c r="K17" s="433">
        <f t="shared" si="1"/>
        <v>0.17951312239391709</v>
      </c>
    </row>
    <row r="18" spans="1:11" ht="15.75" x14ac:dyDescent="0.3">
      <c r="A18" s="211">
        <v>16</v>
      </c>
      <c r="B18" s="215" t="s">
        <v>48</v>
      </c>
      <c r="C18" s="434">
        <v>1986</v>
      </c>
      <c r="D18" s="419">
        <v>30</v>
      </c>
      <c r="E18" s="476" t="s">
        <v>49</v>
      </c>
      <c r="F18" s="459">
        <v>0.81527777777777777</v>
      </c>
      <c r="G18" s="427" t="s">
        <v>66</v>
      </c>
      <c r="H18" s="427">
        <v>5</v>
      </c>
      <c r="I18" s="470">
        <v>6</v>
      </c>
      <c r="J18" s="432"/>
      <c r="K18" s="433">
        <f t="shared" si="1"/>
        <v>0.17997301937699287</v>
      </c>
    </row>
    <row r="19" spans="1:11" ht="15" x14ac:dyDescent="0.35">
      <c r="A19" s="211">
        <v>17</v>
      </c>
      <c r="B19" s="214" t="s">
        <v>151</v>
      </c>
      <c r="C19" s="427">
        <v>1975</v>
      </c>
      <c r="D19" s="419">
        <v>41</v>
      </c>
      <c r="E19" s="223" t="s">
        <v>63</v>
      </c>
      <c r="F19" s="462">
        <v>0.81805555555555554</v>
      </c>
      <c r="G19" s="427" t="s">
        <v>149</v>
      </c>
      <c r="H19" s="427">
        <v>2</v>
      </c>
      <c r="I19" s="470">
        <v>9</v>
      </c>
      <c r="J19" s="432"/>
      <c r="K19" s="433">
        <f t="shared" si="1"/>
        <v>0.18058621535442726</v>
      </c>
    </row>
    <row r="20" spans="1:11" ht="15" x14ac:dyDescent="0.35">
      <c r="A20" s="211">
        <v>18</v>
      </c>
      <c r="B20" s="214" t="s">
        <v>73</v>
      </c>
      <c r="C20" s="427">
        <v>1977</v>
      </c>
      <c r="D20" s="419">
        <v>39</v>
      </c>
      <c r="E20" s="223" t="s">
        <v>72</v>
      </c>
      <c r="F20" s="459">
        <v>0.82708333333333339</v>
      </c>
      <c r="G20" s="427" t="s">
        <v>66</v>
      </c>
      <c r="H20" s="427">
        <v>6</v>
      </c>
      <c r="I20" s="470">
        <v>5</v>
      </c>
      <c r="J20" s="432"/>
      <c r="K20" s="433">
        <f t="shared" si="1"/>
        <v>0.18257910228108903</v>
      </c>
    </row>
    <row r="21" spans="1:11" ht="15" x14ac:dyDescent="0.35">
      <c r="A21" s="211">
        <v>19</v>
      </c>
      <c r="B21" s="215" t="s">
        <v>291</v>
      </c>
      <c r="C21" s="434">
        <v>1970</v>
      </c>
      <c r="D21" s="419">
        <v>46</v>
      </c>
      <c r="E21" s="471" t="s">
        <v>292</v>
      </c>
      <c r="F21" s="469">
        <v>0.82986111111111116</v>
      </c>
      <c r="G21" s="427" t="s">
        <v>92</v>
      </c>
      <c r="H21" s="427">
        <v>6</v>
      </c>
      <c r="I21" s="470">
        <v>5</v>
      </c>
      <c r="J21" s="432"/>
      <c r="K21" s="433">
        <f t="shared" si="1"/>
        <v>0.18319229825852343</v>
      </c>
    </row>
    <row r="22" spans="1:11" ht="15.75" x14ac:dyDescent="0.3">
      <c r="A22" s="211">
        <v>20</v>
      </c>
      <c r="B22" s="351" t="s">
        <v>104</v>
      </c>
      <c r="C22" s="477">
        <v>1972</v>
      </c>
      <c r="D22" s="419">
        <v>44</v>
      </c>
      <c r="E22" s="478" t="s">
        <v>55</v>
      </c>
      <c r="F22" s="462">
        <v>0.83750000000000002</v>
      </c>
      <c r="G22" s="467" t="s">
        <v>92</v>
      </c>
      <c r="H22" s="427">
        <v>7</v>
      </c>
      <c r="I22" s="470">
        <v>4</v>
      </c>
      <c r="J22" s="432"/>
      <c r="K22" s="433">
        <f t="shared" si="1"/>
        <v>0.18487858719646799</v>
      </c>
    </row>
    <row r="23" spans="1:11" ht="15.75" x14ac:dyDescent="0.3">
      <c r="A23" s="211">
        <v>21</v>
      </c>
      <c r="B23" s="479" t="s">
        <v>118</v>
      </c>
      <c r="C23" s="480">
        <v>1960</v>
      </c>
      <c r="D23" s="419">
        <v>56</v>
      </c>
      <c r="E23" s="439" t="s">
        <v>55</v>
      </c>
      <c r="F23" s="472">
        <v>0.84791666666666676</v>
      </c>
      <c r="G23" s="427" t="s">
        <v>112</v>
      </c>
      <c r="H23" s="427">
        <v>4</v>
      </c>
      <c r="I23" s="470">
        <v>7</v>
      </c>
      <c r="J23" s="432"/>
      <c r="K23" s="433">
        <f t="shared" si="1"/>
        <v>0.18717807211184695</v>
      </c>
    </row>
    <row r="24" spans="1:11" ht="15" x14ac:dyDescent="0.35">
      <c r="A24" s="211">
        <v>22</v>
      </c>
      <c r="B24" s="214" t="s">
        <v>154</v>
      </c>
      <c r="C24" s="427">
        <v>1979</v>
      </c>
      <c r="D24" s="419">
        <v>37</v>
      </c>
      <c r="E24" s="223" t="s">
        <v>53</v>
      </c>
      <c r="F24" s="473">
        <v>0.84930555555555554</v>
      </c>
      <c r="G24" s="427" t="s">
        <v>149</v>
      </c>
      <c r="H24" s="427">
        <v>3</v>
      </c>
      <c r="I24" s="470">
        <v>8</v>
      </c>
      <c r="J24" s="432"/>
      <c r="K24" s="433">
        <f t="shared" si="1"/>
        <v>0.18748467010056413</v>
      </c>
    </row>
    <row r="25" spans="1:11" ht="15" x14ac:dyDescent="0.35">
      <c r="A25" s="211">
        <v>23</v>
      </c>
      <c r="B25" s="215" t="s">
        <v>87</v>
      </c>
      <c r="C25" s="434">
        <v>1977</v>
      </c>
      <c r="D25" s="419">
        <v>39</v>
      </c>
      <c r="E25" s="275" t="s">
        <v>88</v>
      </c>
      <c r="F25" s="469">
        <v>0.85416666666666663</v>
      </c>
      <c r="G25" s="427" t="s">
        <v>66</v>
      </c>
      <c r="H25" s="427">
        <v>7</v>
      </c>
      <c r="I25" s="470">
        <v>4</v>
      </c>
      <c r="J25" s="432"/>
      <c r="K25" s="433">
        <f t="shared" si="1"/>
        <v>0.1885577630610743</v>
      </c>
    </row>
    <row r="26" spans="1:11" ht="15" x14ac:dyDescent="0.35">
      <c r="A26" s="211">
        <v>24</v>
      </c>
      <c r="B26" s="214" t="s">
        <v>152</v>
      </c>
      <c r="C26" s="427">
        <v>1973</v>
      </c>
      <c r="D26" s="419">
        <v>43</v>
      </c>
      <c r="E26" s="275" t="s">
        <v>153</v>
      </c>
      <c r="F26" s="472">
        <v>0.86388888888888893</v>
      </c>
      <c r="G26" s="427" t="s">
        <v>149</v>
      </c>
      <c r="H26" s="427">
        <v>4</v>
      </c>
      <c r="I26" s="470">
        <v>7</v>
      </c>
      <c r="J26" s="432"/>
      <c r="K26" s="433">
        <f t="shared" si="1"/>
        <v>0.19070394898209467</v>
      </c>
    </row>
    <row r="27" spans="1:11" ht="15" x14ac:dyDescent="0.35">
      <c r="A27" s="211">
        <v>25</v>
      </c>
      <c r="B27" s="215" t="s">
        <v>286</v>
      </c>
      <c r="C27" s="434">
        <v>1994</v>
      </c>
      <c r="D27" s="419">
        <v>22</v>
      </c>
      <c r="E27" s="437" t="s">
        <v>64</v>
      </c>
      <c r="F27" s="474">
        <v>0.86597222222222225</v>
      </c>
      <c r="G27" s="427" t="s">
        <v>44</v>
      </c>
      <c r="H27" s="427">
        <v>3</v>
      </c>
      <c r="I27" s="470">
        <v>8</v>
      </c>
      <c r="J27" s="432"/>
      <c r="K27" s="433">
        <f>SUM(F27)/4.53</f>
        <v>0.19116384596517047</v>
      </c>
    </row>
    <row r="28" spans="1:11" ht="15" x14ac:dyDescent="0.35">
      <c r="A28" s="211">
        <v>26</v>
      </c>
      <c r="B28" s="214" t="s">
        <v>156</v>
      </c>
      <c r="C28" s="427">
        <v>1979</v>
      </c>
      <c r="D28" s="419">
        <v>37</v>
      </c>
      <c r="E28" s="223" t="s">
        <v>55</v>
      </c>
      <c r="F28" s="469">
        <v>0.8666666666666667</v>
      </c>
      <c r="G28" s="427" t="s">
        <v>149</v>
      </c>
      <c r="H28" s="427">
        <v>5</v>
      </c>
      <c r="I28" s="470">
        <v>6</v>
      </c>
      <c r="J28" s="432"/>
      <c r="K28" s="433">
        <f t="shared" ref="K28:K56" si="2">SUM(F28/4.53)</f>
        <v>0.19131714495952906</v>
      </c>
    </row>
    <row r="29" spans="1:11" ht="15.75" x14ac:dyDescent="0.3">
      <c r="A29" s="211">
        <v>27</v>
      </c>
      <c r="B29" s="481" t="s">
        <v>80</v>
      </c>
      <c r="C29" s="482">
        <v>1976</v>
      </c>
      <c r="D29" s="419">
        <v>40</v>
      </c>
      <c r="E29" s="483" t="s">
        <v>53</v>
      </c>
      <c r="F29" s="469">
        <v>0.86736111111111114</v>
      </c>
      <c r="G29" s="427" t="s">
        <v>92</v>
      </c>
      <c r="H29" s="427">
        <v>8</v>
      </c>
      <c r="I29" s="470">
        <v>3</v>
      </c>
      <c r="J29" s="432"/>
      <c r="K29" s="433">
        <f t="shared" si="2"/>
        <v>0.19147044395388765</v>
      </c>
    </row>
    <row r="30" spans="1:11" ht="15" x14ac:dyDescent="0.35">
      <c r="A30" s="211">
        <v>28</v>
      </c>
      <c r="B30" s="220" t="s">
        <v>239</v>
      </c>
      <c r="C30" s="427">
        <v>1974</v>
      </c>
      <c r="D30" s="419">
        <v>42</v>
      </c>
      <c r="E30" s="439" t="s">
        <v>55</v>
      </c>
      <c r="F30" s="473">
        <v>0.8833333333333333</v>
      </c>
      <c r="G30" s="427" t="s">
        <v>92</v>
      </c>
      <c r="H30" s="427">
        <v>9</v>
      </c>
      <c r="I30" s="470">
        <v>2</v>
      </c>
      <c r="J30" s="432"/>
      <c r="K30" s="433">
        <f t="shared" si="2"/>
        <v>0.19499632082413537</v>
      </c>
    </row>
    <row r="31" spans="1:11" ht="15.75" x14ac:dyDescent="0.3">
      <c r="A31" s="211">
        <v>29</v>
      </c>
      <c r="B31" s="215" t="s">
        <v>60</v>
      </c>
      <c r="C31" s="434">
        <v>2000</v>
      </c>
      <c r="D31" s="419">
        <v>16</v>
      </c>
      <c r="E31" s="437" t="s">
        <v>61</v>
      </c>
      <c r="F31" s="474">
        <v>0.89444444444444438</v>
      </c>
      <c r="G31" s="427" t="s">
        <v>44</v>
      </c>
      <c r="H31" s="427">
        <v>4</v>
      </c>
      <c r="I31" s="470">
        <v>7</v>
      </c>
      <c r="J31" s="432"/>
      <c r="K31" s="433">
        <f t="shared" si="2"/>
        <v>0.19744910473387292</v>
      </c>
    </row>
    <row r="32" spans="1:11" ht="15" x14ac:dyDescent="0.35">
      <c r="A32" s="211">
        <v>30</v>
      </c>
      <c r="B32" s="214" t="s">
        <v>157</v>
      </c>
      <c r="C32" s="427">
        <v>1971</v>
      </c>
      <c r="D32" s="419">
        <v>45</v>
      </c>
      <c r="E32" s="223" t="s">
        <v>55</v>
      </c>
      <c r="F32" s="473">
        <v>0.8979166666666667</v>
      </c>
      <c r="G32" s="427" t="s">
        <v>149</v>
      </c>
      <c r="H32" s="427">
        <v>6</v>
      </c>
      <c r="I32" s="470">
        <v>5</v>
      </c>
      <c r="J32" s="432"/>
      <c r="K32" s="433">
        <f t="shared" si="2"/>
        <v>0.19821559970566593</v>
      </c>
    </row>
    <row r="33" spans="1:11" ht="15" x14ac:dyDescent="0.35">
      <c r="A33" s="211">
        <v>31</v>
      </c>
      <c r="B33" s="215" t="s">
        <v>289</v>
      </c>
      <c r="C33" s="434">
        <v>1978</v>
      </c>
      <c r="D33" s="419">
        <v>38</v>
      </c>
      <c r="E33" s="223" t="s">
        <v>53</v>
      </c>
      <c r="F33" s="474">
        <v>0.90138888888888891</v>
      </c>
      <c r="G33" s="427" t="s">
        <v>66</v>
      </c>
      <c r="H33" s="427">
        <v>8</v>
      </c>
      <c r="I33" s="470">
        <v>3</v>
      </c>
      <c r="J33" s="432"/>
      <c r="K33" s="433">
        <f t="shared" si="2"/>
        <v>0.19898209467745892</v>
      </c>
    </row>
    <row r="34" spans="1:11" ht="15" x14ac:dyDescent="0.35">
      <c r="A34" s="211">
        <v>32</v>
      </c>
      <c r="B34" s="357" t="s">
        <v>155</v>
      </c>
      <c r="C34" s="484">
        <v>1976</v>
      </c>
      <c r="D34" s="419">
        <v>40</v>
      </c>
      <c r="E34" s="485" t="s">
        <v>53</v>
      </c>
      <c r="F34" s="473">
        <v>0.91180555555555554</v>
      </c>
      <c r="G34" s="484" t="s">
        <v>149</v>
      </c>
      <c r="H34" s="427">
        <v>7</v>
      </c>
      <c r="I34" s="470">
        <v>4</v>
      </c>
      <c r="J34" s="432"/>
      <c r="K34" s="433">
        <f t="shared" si="2"/>
        <v>0.20128157959283785</v>
      </c>
    </row>
    <row r="35" spans="1:11" ht="15" x14ac:dyDescent="0.35">
      <c r="A35" s="211">
        <v>33</v>
      </c>
      <c r="B35" s="220" t="s">
        <v>107</v>
      </c>
      <c r="C35" s="427">
        <v>1973</v>
      </c>
      <c r="D35" s="419">
        <v>43</v>
      </c>
      <c r="E35" s="439" t="s">
        <v>51</v>
      </c>
      <c r="F35" s="462">
        <v>0.92222222222222217</v>
      </c>
      <c r="G35" s="427" t="s">
        <v>92</v>
      </c>
      <c r="H35" s="427">
        <v>10</v>
      </c>
      <c r="I35" s="470">
        <v>1</v>
      </c>
      <c r="J35" s="432"/>
      <c r="K35" s="433">
        <f t="shared" si="2"/>
        <v>0.20358106450821681</v>
      </c>
    </row>
    <row r="36" spans="1:11" ht="15" x14ac:dyDescent="0.35">
      <c r="A36" s="211">
        <v>34</v>
      </c>
      <c r="B36" s="214" t="s">
        <v>299</v>
      </c>
      <c r="C36" s="427">
        <v>2001</v>
      </c>
      <c r="D36" s="419">
        <v>15</v>
      </c>
      <c r="E36" s="223" t="s">
        <v>53</v>
      </c>
      <c r="F36" s="486">
        <v>0.93402777777777779</v>
      </c>
      <c r="G36" s="427" t="s">
        <v>138</v>
      </c>
      <c r="H36" s="427">
        <v>1</v>
      </c>
      <c r="I36" s="460">
        <v>10</v>
      </c>
      <c r="J36" s="432"/>
      <c r="K36" s="433">
        <f t="shared" si="2"/>
        <v>0.20618714741231298</v>
      </c>
    </row>
    <row r="37" spans="1:11" ht="15" x14ac:dyDescent="0.35">
      <c r="A37" s="211">
        <v>35</v>
      </c>
      <c r="B37" s="215" t="s">
        <v>106</v>
      </c>
      <c r="C37" s="434">
        <v>1967</v>
      </c>
      <c r="D37" s="419">
        <v>49</v>
      </c>
      <c r="E37" s="223" t="s">
        <v>53</v>
      </c>
      <c r="F37" s="469">
        <v>0.93472222222222223</v>
      </c>
      <c r="G37" s="427" t="s">
        <v>92</v>
      </c>
      <c r="H37" s="427">
        <v>11</v>
      </c>
      <c r="I37" s="470">
        <v>1</v>
      </c>
      <c r="J37" s="432"/>
      <c r="K37" s="433">
        <f t="shared" si="2"/>
        <v>0.20634044640667157</v>
      </c>
    </row>
    <row r="38" spans="1:11" ht="15" x14ac:dyDescent="0.35">
      <c r="A38" s="211">
        <v>36</v>
      </c>
      <c r="B38" s="215" t="s">
        <v>119</v>
      </c>
      <c r="C38" s="434">
        <v>1965</v>
      </c>
      <c r="D38" s="419">
        <v>51</v>
      </c>
      <c r="E38" s="223" t="s">
        <v>367</v>
      </c>
      <c r="F38" s="466">
        <v>0.93611111111111101</v>
      </c>
      <c r="G38" s="427" t="s">
        <v>112</v>
      </c>
      <c r="H38" s="427">
        <v>5</v>
      </c>
      <c r="I38" s="470">
        <v>6</v>
      </c>
      <c r="J38" s="432"/>
      <c r="K38" s="433">
        <f t="shared" si="2"/>
        <v>0.20664704439538872</v>
      </c>
    </row>
    <row r="39" spans="1:11" ht="15" x14ac:dyDescent="0.35">
      <c r="A39" s="211">
        <v>37</v>
      </c>
      <c r="B39" s="220" t="s">
        <v>158</v>
      </c>
      <c r="C39" s="419">
        <v>1973</v>
      </c>
      <c r="D39" s="419">
        <v>43</v>
      </c>
      <c r="E39" s="223" t="s">
        <v>63</v>
      </c>
      <c r="F39" s="469">
        <v>0.93611111111111101</v>
      </c>
      <c r="G39" s="427" t="s">
        <v>149</v>
      </c>
      <c r="H39" s="427">
        <v>8</v>
      </c>
      <c r="I39" s="470">
        <v>3</v>
      </c>
      <c r="J39" s="432"/>
      <c r="K39" s="433">
        <f t="shared" si="2"/>
        <v>0.20664704439538872</v>
      </c>
    </row>
    <row r="40" spans="1:11" ht="15" x14ac:dyDescent="0.35">
      <c r="A40" s="211">
        <v>38</v>
      </c>
      <c r="B40" s="214" t="s">
        <v>300</v>
      </c>
      <c r="C40" s="427">
        <v>2000</v>
      </c>
      <c r="D40" s="419">
        <v>16</v>
      </c>
      <c r="E40" s="223" t="s">
        <v>61</v>
      </c>
      <c r="F40" s="486">
        <v>0.9604166666666667</v>
      </c>
      <c r="G40" s="427" t="s">
        <v>138</v>
      </c>
      <c r="H40" s="427">
        <v>2</v>
      </c>
      <c r="I40" s="470">
        <v>9</v>
      </c>
      <c r="J40" s="432"/>
      <c r="K40" s="433">
        <f t="shared" si="2"/>
        <v>0.21201250919793965</v>
      </c>
    </row>
    <row r="41" spans="1:11" ht="15" x14ac:dyDescent="0.35">
      <c r="A41" s="211">
        <v>39</v>
      </c>
      <c r="B41" s="214" t="s">
        <v>160</v>
      </c>
      <c r="C41" s="427">
        <v>1973</v>
      </c>
      <c r="D41" s="419">
        <v>43</v>
      </c>
      <c r="E41" s="439" t="s">
        <v>51</v>
      </c>
      <c r="F41" s="469">
        <v>0.96736111111111101</v>
      </c>
      <c r="G41" s="427" t="s">
        <v>149</v>
      </c>
      <c r="H41" s="427">
        <v>9</v>
      </c>
      <c r="I41" s="470">
        <v>2</v>
      </c>
      <c r="J41" s="432"/>
      <c r="K41" s="433">
        <f t="shared" si="2"/>
        <v>0.2135454991415256</v>
      </c>
    </row>
    <row r="42" spans="1:11" ht="15" x14ac:dyDescent="0.35">
      <c r="A42" s="211">
        <v>40</v>
      </c>
      <c r="B42" s="217" t="s">
        <v>161</v>
      </c>
      <c r="C42" s="467">
        <v>1974</v>
      </c>
      <c r="D42" s="419">
        <v>42</v>
      </c>
      <c r="E42" s="223" t="s">
        <v>53</v>
      </c>
      <c r="F42" s="487">
        <v>0.97430555555555554</v>
      </c>
      <c r="G42" s="467" t="s">
        <v>149</v>
      </c>
      <c r="H42" s="427">
        <v>10</v>
      </c>
      <c r="I42" s="488">
        <v>1</v>
      </c>
      <c r="J42" s="432"/>
      <c r="K42" s="433">
        <f t="shared" si="2"/>
        <v>0.2150784890851116</v>
      </c>
    </row>
    <row r="43" spans="1:11" ht="15" x14ac:dyDescent="0.35">
      <c r="A43" s="211">
        <v>41</v>
      </c>
      <c r="B43" s="215" t="s">
        <v>114</v>
      </c>
      <c r="C43" s="434">
        <v>1962</v>
      </c>
      <c r="D43" s="419">
        <v>54</v>
      </c>
      <c r="E43" s="428" t="s">
        <v>53</v>
      </c>
      <c r="F43" s="462">
        <v>0.98611111111111116</v>
      </c>
      <c r="G43" s="427" t="s">
        <v>112</v>
      </c>
      <c r="H43" s="427">
        <v>6</v>
      </c>
      <c r="I43" s="470">
        <v>5</v>
      </c>
      <c r="J43" s="432"/>
      <c r="K43" s="433">
        <f t="shared" si="2"/>
        <v>0.21768457198920774</v>
      </c>
    </row>
    <row r="44" spans="1:11" ht="15" x14ac:dyDescent="0.35">
      <c r="A44" s="211">
        <v>42</v>
      </c>
      <c r="B44" s="220" t="s">
        <v>197</v>
      </c>
      <c r="C44" s="419">
        <v>1973</v>
      </c>
      <c r="D44" s="419">
        <v>43</v>
      </c>
      <c r="E44" s="275" t="s">
        <v>63</v>
      </c>
      <c r="F44" s="462">
        <v>0.99236111111111114</v>
      </c>
      <c r="G44" s="427" t="s">
        <v>92</v>
      </c>
      <c r="H44" s="427">
        <v>12</v>
      </c>
      <c r="I44" s="470">
        <v>1</v>
      </c>
      <c r="J44" s="432"/>
      <c r="K44" s="433">
        <f t="shared" si="2"/>
        <v>0.21906426293843512</v>
      </c>
    </row>
    <row r="45" spans="1:11" ht="15" x14ac:dyDescent="0.35">
      <c r="A45" s="211">
        <v>43</v>
      </c>
      <c r="B45" s="214" t="s">
        <v>135</v>
      </c>
      <c r="C45" s="427">
        <v>1947</v>
      </c>
      <c r="D45" s="419">
        <v>69</v>
      </c>
      <c r="E45" s="275" t="s">
        <v>63</v>
      </c>
      <c r="F45" s="489" t="s">
        <v>75</v>
      </c>
      <c r="G45" s="427" t="s">
        <v>124</v>
      </c>
      <c r="H45" s="427">
        <v>1</v>
      </c>
      <c r="I45" s="460">
        <v>10</v>
      </c>
      <c r="J45" s="432"/>
      <c r="K45" s="433">
        <f t="shared" si="2"/>
        <v>0.22672921265636498</v>
      </c>
    </row>
    <row r="46" spans="1:11" ht="15" x14ac:dyDescent="0.35">
      <c r="A46" s="211">
        <v>44</v>
      </c>
      <c r="B46" s="444" t="s">
        <v>171</v>
      </c>
      <c r="C46" s="419">
        <v>1965</v>
      </c>
      <c r="D46" s="419">
        <v>51</v>
      </c>
      <c r="E46" s="443" t="s">
        <v>46</v>
      </c>
      <c r="F46" s="489" t="s">
        <v>267</v>
      </c>
      <c r="G46" s="427" t="s">
        <v>170</v>
      </c>
      <c r="H46" s="427">
        <v>1</v>
      </c>
      <c r="I46" s="460">
        <v>10</v>
      </c>
      <c r="J46" s="432"/>
      <c r="K46" s="433">
        <f t="shared" si="2"/>
        <v>0.24604488594554816</v>
      </c>
    </row>
    <row r="47" spans="1:11" ht="15" x14ac:dyDescent="0.35">
      <c r="A47" s="211">
        <v>45</v>
      </c>
      <c r="B47" s="479" t="s">
        <v>167</v>
      </c>
      <c r="C47" s="480">
        <v>1976</v>
      </c>
      <c r="D47" s="419">
        <v>40</v>
      </c>
      <c r="E47" s="471" t="s">
        <v>46</v>
      </c>
      <c r="F47" s="489" t="s">
        <v>268</v>
      </c>
      <c r="G47" s="427" t="s">
        <v>149</v>
      </c>
      <c r="H47" s="427">
        <v>11</v>
      </c>
      <c r="I47" s="470">
        <v>1</v>
      </c>
      <c r="J47" s="432"/>
      <c r="K47" s="433">
        <f t="shared" si="2"/>
        <v>0.24681138091734117</v>
      </c>
    </row>
    <row r="48" spans="1:11" ht="15" x14ac:dyDescent="0.35">
      <c r="A48" s="211">
        <v>46</v>
      </c>
      <c r="B48" s="220" t="s">
        <v>125</v>
      </c>
      <c r="C48" s="419">
        <v>1948</v>
      </c>
      <c r="D48" s="419">
        <v>68</v>
      </c>
      <c r="E48" s="443" t="s">
        <v>51</v>
      </c>
      <c r="F48" s="489" t="s">
        <v>370</v>
      </c>
      <c r="G48" s="427" t="s">
        <v>124</v>
      </c>
      <c r="H48" s="427">
        <v>2</v>
      </c>
      <c r="I48" s="470">
        <v>9</v>
      </c>
      <c r="J48" s="432"/>
      <c r="K48" s="433">
        <f t="shared" si="2"/>
        <v>0.24696467991169979</v>
      </c>
    </row>
    <row r="49" spans="1:11" ht="15" x14ac:dyDescent="0.35">
      <c r="A49" s="211">
        <v>47</v>
      </c>
      <c r="B49" s="445" t="s">
        <v>177</v>
      </c>
      <c r="C49" s="419">
        <v>1948</v>
      </c>
      <c r="D49" s="419">
        <v>68</v>
      </c>
      <c r="E49" s="223" t="s">
        <v>53</v>
      </c>
      <c r="F49" s="489" t="s">
        <v>259</v>
      </c>
      <c r="G49" s="427" t="s">
        <v>170</v>
      </c>
      <c r="H49" s="427">
        <v>2</v>
      </c>
      <c r="I49" s="470">
        <v>9</v>
      </c>
      <c r="J49" s="432"/>
      <c r="K49" s="433">
        <f t="shared" si="2"/>
        <v>0.24865096884964433</v>
      </c>
    </row>
    <row r="50" spans="1:11" ht="15" x14ac:dyDescent="0.35">
      <c r="A50" s="211">
        <v>48</v>
      </c>
      <c r="B50" s="214" t="s">
        <v>162</v>
      </c>
      <c r="C50" s="427">
        <v>1973</v>
      </c>
      <c r="D50" s="419">
        <v>43</v>
      </c>
      <c r="E50" s="223" t="s">
        <v>53</v>
      </c>
      <c r="F50" s="489" t="s">
        <v>374</v>
      </c>
      <c r="G50" s="427" t="s">
        <v>149</v>
      </c>
      <c r="H50" s="427">
        <v>12</v>
      </c>
      <c r="I50" s="470">
        <v>1</v>
      </c>
      <c r="J50" s="432"/>
      <c r="K50" s="433">
        <f t="shared" si="2"/>
        <v>0.25003065979887173</v>
      </c>
    </row>
    <row r="51" spans="1:11" ht="15" x14ac:dyDescent="0.35">
      <c r="A51" s="211">
        <v>49</v>
      </c>
      <c r="B51" s="220" t="s">
        <v>249</v>
      </c>
      <c r="C51" s="427">
        <v>1975</v>
      </c>
      <c r="D51" s="419">
        <v>41</v>
      </c>
      <c r="E51" s="275" t="s">
        <v>53</v>
      </c>
      <c r="F51" s="489" t="s">
        <v>371</v>
      </c>
      <c r="G51" s="427" t="s">
        <v>92</v>
      </c>
      <c r="H51" s="427">
        <v>13</v>
      </c>
      <c r="I51" s="470">
        <v>1</v>
      </c>
      <c r="J51" s="432"/>
      <c r="K51" s="433">
        <f t="shared" si="2"/>
        <v>0.25370983566347804</v>
      </c>
    </row>
    <row r="52" spans="1:11" ht="15" x14ac:dyDescent="0.35">
      <c r="A52" s="211">
        <v>50</v>
      </c>
      <c r="B52" s="214" t="s">
        <v>133</v>
      </c>
      <c r="C52" s="427">
        <v>1953</v>
      </c>
      <c r="D52" s="419">
        <v>63</v>
      </c>
      <c r="E52" s="223" t="s">
        <v>63</v>
      </c>
      <c r="F52" s="489" t="s">
        <v>371</v>
      </c>
      <c r="G52" s="427" t="s">
        <v>124</v>
      </c>
      <c r="H52" s="427">
        <v>3</v>
      </c>
      <c r="I52" s="470">
        <v>8</v>
      </c>
      <c r="J52" s="432"/>
      <c r="K52" s="433">
        <f t="shared" si="2"/>
        <v>0.25370983566347804</v>
      </c>
    </row>
    <row r="53" spans="1:11" ht="15" x14ac:dyDescent="0.35">
      <c r="A53" s="211">
        <v>51</v>
      </c>
      <c r="B53" s="214" t="s">
        <v>130</v>
      </c>
      <c r="C53" s="427">
        <v>1945</v>
      </c>
      <c r="D53" s="419">
        <v>71</v>
      </c>
      <c r="E53" s="275" t="s">
        <v>63</v>
      </c>
      <c r="F53" s="489" t="s">
        <v>369</v>
      </c>
      <c r="G53" s="427" t="s">
        <v>124</v>
      </c>
      <c r="H53" s="427">
        <v>4</v>
      </c>
      <c r="I53" s="470">
        <v>7</v>
      </c>
      <c r="J53" s="432"/>
      <c r="K53" s="433">
        <f t="shared" si="2"/>
        <v>0.26750674515575179</v>
      </c>
    </row>
    <row r="54" spans="1:11" ht="15" x14ac:dyDescent="0.35">
      <c r="A54" s="211">
        <v>52</v>
      </c>
      <c r="B54" s="479" t="s">
        <v>140</v>
      </c>
      <c r="C54" s="480">
        <v>1993</v>
      </c>
      <c r="D54" s="419">
        <v>23</v>
      </c>
      <c r="E54" s="471" t="s">
        <v>61</v>
      </c>
      <c r="F54" s="489" t="s">
        <v>372</v>
      </c>
      <c r="G54" s="427" t="s">
        <v>138</v>
      </c>
      <c r="H54" s="427">
        <v>3</v>
      </c>
      <c r="I54" s="470">
        <v>8</v>
      </c>
      <c r="J54" s="432"/>
      <c r="K54" s="433">
        <f t="shared" si="2"/>
        <v>0.27931076772136371</v>
      </c>
    </row>
    <row r="55" spans="1:11" ht="15" x14ac:dyDescent="0.35">
      <c r="A55" s="211">
        <v>53</v>
      </c>
      <c r="B55" s="275" t="s">
        <v>365</v>
      </c>
      <c r="C55" s="467">
        <v>1976</v>
      </c>
      <c r="D55" s="419">
        <v>40</v>
      </c>
      <c r="E55" s="275" t="s">
        <v>53</v>
      </c>
      <c r="F55" s="490" t="s">
        <v>368</v>
      </c>
      <c r="G55" s="467" t="s">
        <v>149</v>
      </c>
      <c r="H55" s="427">
        <v>13</v>
      </c>
      <c r="I55" s="488">
        <v>1</v>
      </c>
      <c r="J55" s="432"/>
      <c r="K55" s="433">
        <f t="shared" si="2"/>
        <v>0.2819168506254599</v>
      </c>
    </row>
    <row r="56" spans="1:11" ht="15" x14ac:dyDescent="0.35">
      <c r="A56" s="211">
        <v>54</v>
      </c>
      <c r="B56" s="223" t="s">
        <v>144</v>
      </c>
      <c r="C56" s="427">
        <v>1986</v>
      </c>
      <c r="D56" s="419">
        <v>30</v>
      </c>
      <c r="E56" s="223" t="s">
        <v>53</v>
      </c>
      <c r="F56" s="489" t="s">
        <v>373</v>
      </c>
      <c r="G56" s="427" t="s">
        <v>138</v>
      </c>
      <c r="H56" s="427">
        <v>4</v>
      </c>
      <c r="I56" s="488">
        <v>7</v>
      </c>
      <c r="J56" s="432"/>
      <c r="K56" s="433">
        <f t="shared" si="2"/>
        <v>0.28467623252391461</v>
      </c>
    </row>
    <row r="57" spans="1:11" ht="15" x14ac:dyDescent="0.35">
      <c r="A57" s="317">
        <v>55</v>
      </c>
      <c r="B57" s="491" t="s">
        <v>178</v>
      </c>
      <c r="C57" s="492">
        <v>1954</v>
      </c>
      <c r="D57" s="447">
        <v>62</v>
      </c>
      <c r="E57" s="493" t="s">
        <v>53</v>
      </c>
      <c r="F57" s="494" t="s">
        <v>50</v>
      </c>
      <c r="G57" s="451" t="s">
        <v>170</v>
      </c>
      <c r="H57" s="451">
        <v>3</v>
      </c>
      <c r="I57" s="495">
        <v>8</v>
      </c>
      <c r="J57" s="453"/>
      <c r="K57" s="454" t="s">
        <v>64</v>
      </c>
    </row>
  </sheetData>
  <autoFilter ref="A2:K57"/>
  <sortState ref="B3:K57">
    <sortCondition ref="F3:F57"/>
  </sortState>
  <mergeCells count="1">
    <mergeCell ref="A1:K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sqref="A1:K1"/>
    </sheetView>
  </sheetViews>
  <sheetFormatPr defaultRowHeight="14.4" x14ac:dyDescent="0.3"/>
  <cols>
    <col min="1" max="1" width="4.109375" customWidth="1"/>
    <col min="2" max="2" width="20.33203125" bestFit="1" customWidth="1"/>
    <col min="3" max="3" width="4.5546875" customWidth="1"/>
    <col min="4" max="4" width="4" bestFit="1" customWidth="1"/>
    <col min="5" max="5" width="18.33203125" bestFit="1" customWidth="1"/>
    <col min="6" max="6" width="6.88671875" customWidth="1"/>
    <col min="7" max="7" width="4.109375" style="534" customWidth="1"/>
    <col min="8" max="8" width="4.44140625" bestFit="1" customWidth="1"/>
    <col min="9" max="9" width="3.33203125" bestFit="1" customWidth="1"/>
    <col min="10" max="10" width="6.6640625" style="535" bestFit="1" customWidth="1"/>
    <col min="11" max="11" width="6.5546875" bestFit="1" customWidth="1"/>
  </cols>
  <sheetData>
    <row r="1" spans="1:11" ht="19.8" x14ac:dyDescent="0.45">
      <c r="A1" s="838" t="s">
        <v>379</v>
      </c>
      <c r="B1" s="839"/>
      <c r="C1" s="839"/>
      <c r="D1" s="839"/>
      <c r="E1" s="839"/>
      <c r="F1" s="840"/>
      <c r="G1" s="839"/>
      <c r="H1" s="839"/>
      <c r="I1" s="839"/>
      <c r="J1" s="839"/>
      <c r="K1" s="841"/>
    </row>
    <row r="2" spans="1:11" x14ac:dyDescent="0.3">
      <c r="A2" s="316" t="s">
        <v>1</v>
      </c>
      <c r="B2" s="25" t="s">
        <v>3</v>
      </c>
      <c r="C2" s="497" t="s">
        <v>4</v>
      </c>
      <c r="D2" s="497" t="s">
        <v>195</v>
      </c>
      <c r="E2" s="498" t="s">
        <v>6</v>
      </c>
      <c r="F2" s="499" t="s">
        <v>277</v>
      </c>
      <c r="G2" s="500" t="s">
        <v>2</v>
      </c>
      <c r="H2" s="497" t="s">
        <v>278</v>
      </c>
      <c r="I2" s="501" t="s">
        <v>12</v>
      </c>
      <c r="J2" s="502" t="s">
        <v>279</v>
      </c>
      <c r="K2" s="503" t="s">
        <v>280</v>
      </c>
    </row>
    <row r="3" spans="1:11" x14ac:dyDescent="0.3">
      <c r="A3" s="211">
        <v>1</v>
      </c>
      <c r="B3" s="214" t="s">
        <v>67</v>
      </c>
      <c r="C3" s="18">
        <v>1980</v>
      </c>
      <c r="D3" s="19">
        <v>36</v>
      </c>
      <c r="E3" s="20" t="s">
        <v>68</v>
      </c>
      <c r="F3" s="504">
        <v>0.69097222222222221</v>
      </c>
      <c r="G3" s="505" t="s">
        <v>66</v>
      </c>
      <c r="H3" s="505">
        <v>1</v>
      </c>
      <c r="I3" s="23">
        <v>10</v>
      </c>
      <c r="J3" s="506" t="s">
        <v>380</v>
      </c>
      <c r="K3" s="507">
        <f t="shared" ref="K3:K12" si="0">SUM(F3/4.53)</f>
        <v>0.15253249938680402</v>
      </c>
    </row>
    <row r="4" spans="1:11" x14ac:dyDescent="0.3">
      <c r="A4" s="211">
        <v>2</v>
      </c>
      <c r="B4" s="215" t="s">
        <v>381</v>
      </c>
      <c r="C4" s="31">
        <v>1990</v>
      </c>
      <c r="D4" s="19">
        <v>26</v>
      </c>
      <c r="E4" s="378" t="s">
        <v>51</v>
      </c>
      <c r="F4" s="508">
        <v>0.6958333333333333</v>
      </c>
      <c r="G4" s="505" t="s">
        <v>44</v>
      </c>
      <c r="H4" s="505">
        <v>1</v>
      </c>
      <c r="I4" s="23">
        <v>10</v>
      </c>
      <c r="J4" s="506"/>
      <c r="K4" s="507">
        <f t="shared" si="0"/>
        <v>0.15360559234731419</v>
      </c>
    </row>
    <row r="5" spans="1:11" x14ac:dyDescent="0.3">
      <c r="A5" s="211">
        <v>3</v>
      </c>
      <c r="B5" s="220" t="s">
        <v>93</v>
      </c>
      <c r="C5" s="19">
        <v>1972</v>
      </c>
      <c r="D5" s="19">
        <v>44</v>
      </c>
      <c r="E5" s="368" t="s">
        <v>53</v>
      </c>
      <c r="F5" s="504">
        <v>0.71319444444444446</v>
      </c>
      <c r="G5" s="505" t="s">
        <v>92</v>
      </c>
      <c r="H5" s="505">
        <v>1</v>
      </c>
      <c r="I5" s="509">
        <v>10</v>
      </c>
      <c r="J5" s="506"/>
      <c r="K5" s="507">
        <f t="shared" si="0"/>
        <v>0.15743806720627912</v>
      </c>
    </row>
    <row r="6" spans="1:11" x14ac:dyDescent="0.3">
      <c r="A6" s="211">
        <v>4</v>
      </c>
      <c r="B6" s="215" t="s">
        <v>117</v>
      </c>
      <c r="C6" s="31">
        <v>1962</v>
      </c>
      <c r="D6" s="19">
        <v>54</v>
      </c>
      <c r="E6" s="20" t="s">
        <v>78</v>
      </c>
      <c r="F6" s="508">
        <v>0.71527777777777779</v>
      </c>
      <c r="G6" s="505" t="s">
        <v>112</v>
      </c>
      <c r="H6" s="505">
        <v>1</v>
      </c>
      <c r="I6" s="509">
        <v>10</v>
      </c>
      <c r="J6" s="506"/>
      <c r="K6" s="507">
        <f t="shared" si="0"/>
        <v>0.15789796418935492</v>
      </c>
    </row>
    <row r="7" spans="1:11" x14ac:dyDescent="0.3">
      <c r="A7" s="211">
        <v>5</v>
      </c>
      <c r="B7" s="214" t="s">
        <v>69</v>
      </c>
      <c r="C7" s="18">
        <v>1980</v>
      </c>
      <c r="D7" s="19">
        <v>36</v>
      </c>
      <c r="E7" s="375" t="s">
        <v>63</v>
      </c>
      <c r="F7" s="508">
        <v>0.71875</v>
      </c>
      <c r="G7" s="505" t="s">
        <v>66</v>
      </c>
      <c r="H7" s="505">
        <v>2</v>
      </c>
      <c r="I7" s="277">
        <v>9</v>
      </c>
      <c r="J7" s="506"/>
      <c r="K7" s="507">
        <f t="shared" si="0"/>
        <v>0.15866445916114788</v>
      </c>
    </row>
    <row r="8" spans="1:11" x14ac:dyDescent="0.3">
      <c r="A8" s="211">
        <v>6</v>
      </c>
      <c r="B8" s="217" t="s">
        <v>382</v>
      </c>
      <c r="C8" s="50">
        <v>1976</v>
      </c>
      <c r="D8" s="80">
        <v>40</v>
      </c>
      <c r="E8" s="364" t="s">
        <v>383</v>
      </c>
      <c r="F8" s="510">
        <v>0.7270833333333333</v>
      </c>
      <c r="G8" s="511" t="s">
        <v>92</v>
      </c>
      <c r="H8" s="505">
        <v>2</v>
      </c>
      <c r="I8" s="354">
        <v>9</v>
      </c>
      <c r="J8" s="506"/>
      <c r="K8" s="507">
        <f t="shared" si="0"/>
        <v>0.16050404709345106</v>
      </c>
    </row>
    <row r="9" spans="1:11" x14ac:dyDescent="0.3">
      <c r="A9" s="211">
        <v>7</v>
      </c>
      <c r="B9" s="214" t="s">
        <v>116</v>
      </c>
      <c r="C9" s="18">
        <v>1963</v>
      </c>
      <c r="D9" s="19">
        <v>53</v>
      </c>
      <c r="E9" s="379" t="s">
        <v>51</v>
      </c>
      <c r="F9" s="504">
        <v>0.74583333333333324</v>
      </c>
      <c r="G9" s="505" t="s">
        <v>112</v>
      </c>
      <c r="H9" s="505">
        <v>2</v>
      </c>
      <c r="I9" s="272">
        <v>9</v>
      </c>
      <c r="J9" s="506"/>
      <c r="K9" s="507">
        <f t="shared" si="0"/>
        <v>0.16464311994113315</v>
      </c>
    </row>
    <row r="10" spans="1:11" x14ac:dyDescent="0.3">
      <c r="A10" s="211">
        <v>8</v>
      </c>
      <c r="B10" s="215" t="s">
        <v>384</v>
      </c>
      <c r="C10" s="31">
        <v>1993</v>
      </c>
      <c r="D10" s="19">
        <v>23</v>
      </c>
      <c r="E10" s="32" t="s">
        <v>78</v>
      </c>
      <c r="F10" s="508">
        <v>0.75694444444444453</v>
      </c>
      <c r="G10" s="505" t="s">
        <v>44</v>
      </c>
      <c r="H10" s="505">
        <v>2</v>
      </c>
      <c r="I10" s="272">
        <v>9</v>
      </c>
      <c r="J10" s="506" t="s">
        <v>364</v>
      </c>
      <c r="K10" s="507">
        <f t="shared" si="0"/>
        <v>0.16709590385087075</v>
      </c>
    </row>
    <row r="11" spans="1:11" x14ac:dyDescent="0.3">
      <c r="A11" s="211">
        <v>9</v>
      </c>
      <c r="B11" s="220" t="s">
        <v>94</v>
      </c>
      <c r="C11" s="18">
        <v>1972</v>
      </c>
      <c r="D11" s="19">
        <v>44</v>
      </c>
      <c r="E11" s="375" t="s">
        <v>63</v>
      </c>
      <c r="F11" s="508">
        <v>0.75763888888888886</v>
      </c>
      <c r="G11" s="505" t="s">
        <v>92</v>
      </c>
      <c r="H11" s="505">
        <v>3</v>
      </c>
      <c r="I11" s="272">
        <v>8</v>
      </c>
      <c r="J11" s="506"/>
      <c r="K11" s="507">
        <f t="shared" si="0"/>
        <v>0.16724920284522932</v>
      </c>
    </row>
    <row r="12" spans="1:11" x14ac:dyDescent="0.3">
      <c r="A12" s="211">
        <v>10</v>
      </c>
      <c r="B12" s="220" t="s">
        <v>290</v>
      </c>
      <c r="C12" s="18">
        <v>1976</v>
      </c>
      <c r="D12" s="19">
        <v>40</v>
      </c>
      <c r="E12" s="512" t="s">
        <v>53</v>
      </c>
      <c r="F12" s="504">
        <v>0.75902777777777775</v>
      </c>
      <c r="G12" s="505" t="s">
        <v>92</v>
      </c>
      <c r="H12" s="505">
        <v>4</v>
      </c>
      <c r="I12" s="272">
        <v>7</v>
      </c>
      <c r="J12" s="506"/>
      <c r="K12" s="507">
        <f t="shared" si="0"/>
        <v>0.1675558008339465</v>
      </c>
    </row>
    <row r="13" spans="1:11" x14ac:dyDescent="0.3">
      <c r="A13" s="211">
        <v>11</v>
      </c>
      <c r="B13" s="214" t="s">
        <v>105</v>
      </c>
      <c r="C13" s="18">
        <v>1971</v>
      </c>
      <c r="D13" s="19">
        <v>45</v>
      </c>
      <c r="E13" s="368" t="s">
        <v>53</v>
      </c>
      <c r="F13" s="504">
        <v>0.76111111111111107</v>
      </c>
      <c r="G13" s="505" t="s">
        <v>92</v>
      </c>
      <c r="H13" s="505">
        <v>5</v>
      </c>
      <c r="I13" s="272">
        <v>6</v>
      </c>
      <c r="J13" s="506"/>
      <c r="K13" s="507">
        <f>SUM(F13)/4.53</f>
        <v>0.1680156978170223</v>
      </c>
    </row>
    <row r="14" spans="1:11" x14ac:dyDescent="0.3">
      <c r="A14" s="211">
        <v>12</v>
      </c>
      <c r="B14" s="220" t="s">
        <v>98</v>
      </c>
      <c r="C14" s="18">
        <v>1972</v>
      </c>
      <c r="D14" s="19">
        <v>44</v>
      </c>
      <c r="E14" s="82" t="s">
        <v>99</v>
      </c>
      <c r="F14" s="508">
        <v>0.76597222222222217</v>
      </c>
      <c r="G14" s="505" t="s">
        <v>92</v>
      </c>
      <c r="H14" s="505">
        <v>6</v>
      </c>
      <c r="I14" s="272">
        <v>5</v>
      </c>
      <c r="J14" s="506"/>
      <c r="K14" s="507">
        <f t="shared" ref="K14:K30" si="1">SUM(F14/4.53)</f>
        <v>0.16908879077753247</v>
      </c>
    </row>
    <row r="15" spans="1:11" x14ac:dyDescent="0.3">
      <c r="A15" s="211">
        <v>13</v>
      </c>
      <c r="B15" s="214" t="s">
        <v>83</v>
      </c>
      <c r="C15" s="18">
        <v>1983</v>
      </c>
      <c r="D15" s="19">
        <v>33</v>
      </c>
      <c r="E15" s="83" t="s">
        <v>55</v>
      </c>
      <c r="F15" s="508">
        <v>0.78402777777777777</v>
      </c>
      <c r="G15" s="505" t="s">
        <v>66</v>
      </c>
      <c r="H15" s="505">
        <v>3</v>
      </c>
      <c r="I15" s="272">
        <v>8</v>
      </c>
      <c r="J15" s="506"/>
      <c r="K15" s="507">
        <f t="shared" si="1"/>
        <v>0.17307456463085602</v>
      </c>
    </row>
    <row r="16" spans="1:11" x14ac:dyDescent="0.3">
      <c r="A16" s="211">
        <v>14</v>
      </c>
      <c r="B16" s="348" t="s">
        <v>95</v>
      </c>
      <c r="C16" s="349">
        <v>1974</v>
      </c>
      <c r="D16" s="19">
        <v>42</v>
      </c>
      <c r="E16" s="350" t="s">
        <v>55</v>
      </c>
      <c r="F16" s="504">
        <v>0.78749999999999998</v>
      </c>
      <c r="G16" s="505" t="s">
        <v>92</v>
      </c>
      <c r="H16" s="505">
        <v>7</v>
      </c>
      <c r="I16" s="277">
        <v>4</v>
      </c>
      <c r="J16" s="506"/>
      <c r="K16" s="507">
        <f t="shared" si="1"/>
        <v>0.17384105960264898</v>
      </c>
    </row>
    <row r="17" spans="1:11" x14ac:dyDescent="0.3">
      <c r="A17" s="211">
        <v>15</v>
      </c>
      <c r="B17" s="214" t="s">
        <v>79</v>
      </c>
      <c r="C17" s="66">
        <v>1980</v>
      </c>
      <c r="D17" s="19">
        <v>36</v>
      </c>
      <c r="E17" s="369" t="s">
        <v>53</v>
      </c>
      <c r="F17" s="513">
        <v>0.79236111111111107</v>
      </c>
      <c r="G17" s="505" t="s">
        <v>66</v>
      </c>
      <c r="H17" s="505">
        <v>4</v>
      </c>
      <c r="I17" s="277">
        <v>7</v>
      </c>
      <c r="J17" s="506"/>
      <c r="K17" s="507">
        <f t="shared" si="1"/>
        <v>0.17491415256315918</v>
      </c>
    </row>
    <row r="18" spans="1:11" x14ac:dyDescent="0.3">
      <c r="A18" s="211">
        <v>16</v>
      </c>
      <c r="B18" s="220" t="s">
        <v>113</v>
      </c>
      <c r="C18" s="19">
        <v>1964</v>
      </c>
      <c r="D18" s="19">
        <v>52</v>
      </c>
      <c r="E18" s="375" t="s">
        <v>63</v>
      </c>
      <c r="F18" s="504">
        <v>0.7944444444444444</v>
      </c>
      <c r="G18" s="505" t="s">
        <v>112</v>
      </c>
      <c r="H18" s="505">
        <v>3</v>
      </c>
      <c r="I18" s="277">
        <v>8</v>
      </c>
      <c r="J18" s="506"/>
      <c r="K18" s="507">
        <f t="shared" si="1"/>
        <v>0.17537404954623495</v>
      </c>
    </row>
    <row r="19" spans="1:11" x14ac:dyDescent="0.3">
      <c r="A19" s="211">
        <v>17</v>
      </c>
      <c r="B19" s="220" t="s">
        <v>102</v>
      </c>
      <c r="C19" s="18">
        <v>1972</v>
      </c>
      <c r="D19" s="19">
        <v>44</v>
      </c>
      <c r="E19" s="59" t="s">
        <v>103</v>
      </c>
      <c r="F19" s="514">
        <v>0.7993055555555556</v>
      </c>
      <c r="G19" s="505" t="s">
        <v>92</v>
      </c>
      <c r="H19" s="505">
        <v>8</v>
      </c>
      <c r="I19" s="277">
        <v>3</v>
      </c>
      <c r="J19" s="506"/>
      <c r="K19" s="507">
        <f t="shared" si="1"/>
        <v>0.17644714250674515</v>
      </c>
    </row>
    <row r="20" spans="1:11" x14ac:dyDescent="0.3">
      <c r="A20" s="211">
        <v>18</v>
      </c>
      <c r="B20" s="217" t="s">
        <v>96</v>
      </c>
      <c r="C20" s="50">
        <v>1973</v>
      </c>
      <c r="D20" s="19">
        <v>43</v>
      </c>
      <c r="E20" s="371" t="s">
        <v>53</v>
      </c>
      <c r="F20" s="510">
        <v>0.81458333333333333</v>
      </c>
      <c r="G20" s="511" t="s">
        <v>92</v>
      </c>
      <c r="H20" s="505">
        <v>9</v>
      </c>
      <c r="I20" s="272">
        <v>2</v>
      </c>
      <c r="J20" s="506"/>
      <c r="K20" s="507">
        <f t="shared" si="1"/>
        <v>0.17981972038263427</v>
      </c>
    </row>
    <row r="21" spans="1:11" x14ac:dyDescent="0.3">
      <c r="A21" s="211">
        <v>19</v>
      </c>
      <c r="B21" s="215" t="s">
        <v>385</v>
      </c>
      <c r="C21" s="31">
        <v>1989</v>
      </c>
      <c r="D21" s="19">
        <v>27</v>
      </c>
      <c r="E21" s="32" t="s">
        <v>386</v>
      </c>
      <c r="F21" s="508">
        <v>0.81805555555555554</v>
      </c>
      <c r="G21" s="505" t="s">
        <v>44</v>
      </c>
      <c r="H21" s="505">
        <v>3</v>
      </c>
      <c r="I21" s="272">
        <v>8</v>
      </c>
      <c r="J21" s="506"/>
      <c r="K21" s="507">
        <f t="shared" si="1"/>
        <v>0.18058621535442726</v>
      </c>
    </row>
    <row r="22" spans="1:11" x14ac:dyDescent="0.3">
      <c r="A22" s="211">
        <v>20</v>
      </c>
      <c r="B22" s="215" t="s">
        <v>87</v>
      </c>
      <c r="C22" s="31">
        <v>1977</v>
      </c>
      <c r="D22" s="19">
        <v>39</v>
      </c>
      <c r="E22" s="82" t="s">
        <v>88</v>
      </c>
      <c r="F22" s="508">
        <v>0.82152777777777775</v>
      </c>
      <c r="G22" s="505" t="s">
        <v>66</v>
      </c>
      <c r="H22" s="505">
        <v>5</v>
      </c>
      <c r="I22" s="272">
        <v>6</v>
      </c>
      <c r="J22" s="506"/>
      <c r="K22" s="507">
        <f t="shared" si="1"/>
        <v>0.18135271032622025</v>
      </c>
    </row>
    <row r="23" spans="1:11" x14ac:dyDescent="0.3">
      <c r="A23" s="211">
        <v>21</v>
      </c>
      <c r="B23" s="214" t="s">
        <v>151</v>
      </c>
      <c r="C23" s="18">
        <v>1975</v>
      </c>
      <c r="D23" s="19">
        <v>41</v>
      </c>
      <c r="E23" s="376" t="s">
        <v>63</v>
      </c>
      <c r="F23" s="508">
        <v>0.8256944444444444</v>
      </c>
      <c r="G23" s="505" t="s">
        <v>149</v>
      </c>
      <c r="H23" s="505">
        <v>1</v>
      </c>
      <c r="I23" s="23">
        <v>10</v>
      </c>
      <c r="J23" s="506" t="s">
        <v>387</v>
      </c>
      <c r="K23" s="507">
        <f t="shared" si="1"/>
        <v>0.18227250429237182</v>
      </c>
    </row>
    <row r="24" spans="1:11" x14ac:dyDescent="0.3">
      <c r="A24" s="211">
        <v>22</v>
      </c>
      <c r="B24" s="214" t="s">
        <v>154</v>
      </c>
      <c r="C24" s="18">
        <v>1979</v>
      </c>
      <c r="D24" s="19">
        <v>37</v>
      </c>
      <c r="E24" s="368" t="s">
        <v>53</v>
      </c>
      <c r="F24" s="508">
        <v>0.82986111111111116</v>
      </c>
      <c r="G24" s="505" t="s">
        <v>149</v>
      </c>
      <c r="H24" s="505">
        <v>2</v>
      </c>
      <c r="I24" s="272">
        <v>9</v>
      </c>
      <c r="J24" s="506"/>
      <c r="K24" s="507">
        <f t="shared" si="1"/>
        <v>0.18319229825852343</v>
      </c>
    </row>
    <row r="25" spans="1:11" x14ac:dyDescent="0.3">
      <c r="A25" s="211">
        <v>23</v>
      </c>
      <c r="B25" s="215" t="s">
        <v>118</v>
      </c>
      <c r="C25" s="31">
        <v>1960</v>
      </c>
      <c r="D25" s="19">
        <v>56</v>
      </c>
      <c r="E25" s="63" t="s">
        <v>55</v>
      </c>
      <c r="F25" s="508">
        <v>0.8305555555555556</v>
      </c>
      <c r="G25" s="511" t="s">
        <v>112</v>
      </c>
      <c r="H25" s="505">
        <v>4</v>
      </c>
      <c r="I25" s="272">
        <v>7</v>
      </c>
      <c r="J25" s="506"/>
      <c r="K25" s="507">
        <f t="shared" si="1"/>
        <v>0.18334559725288202</v>
      </c>
    </row>
    <row r="26" spans="1:11" x14ac:dyDescent="0.3">
      <c r="A26" s="211">
        <v>24</v>
      </c>
      <c r="B26" s="214" t="s">
        <v>175</v>
      </c>
      <c r="C26" s="18">
        <v>1965</v>
      </c>
      <c r="D26" s="19">
        <v>51</v>
      </c>
      <c r="E26" s="20" t="s">
        <v>46</v>
      </c>
      <c r="F26" s="504">
        <v>0.83263888888888893</v>
      </c>
      <c r="G26" s="505" t="s">
        <v>170</v>
      </c>
      <c r="H26" s="505">
        <v>1</v>
      </c>
      <c r="I26" s="23">
        <v>10</v>
      </c>
      <c r="J26" s="506"/>
      <c r="K26" s="507">
        <f t="shared" si="1"/>
        <v>0.18380549423595782</v>
      </c>
    </row>
    <row r="27" spans="1:11" x14ac:dyDescent="0.3">
      <c r="A27" s="211">
        <v>25</v>
      </c>
      <c r="B27" s="215" t="s">
        <v>291</v>
      </c>
      <c r="C27" s="31">
        <v>1970</v>
      </c>
      <c r="D27" s="19">
        <v>46</v>
      </c>
      <c r="E27" s="63" t="s">
        <v>292</v>
      </c>
      <c r="F27" s="504">
        <v>0.83472222222222225</v>
      </c>
      <c r="G27" s="505" t="s">
        <v>92</v>
      </c>
      <c r="H27" s="505">
        <v>10</v>
      </c>
      <c r="I27" s="272">
        <v>1</v>
      </c>
      <c r="J27" s="506"/>
      <c r="K27" s="507">
        <f t="shared" si="1"/>
        <v>0.1842653912190336</v>
      </c>
    </row>
    <row r="28" spans="1:11" x14ac:dyDescent="0.3">
      <c r="A28" s="211">
        <v>26</v>
      </c>
      <c r="B28" s="220" t="s">
        <v>104</v>
      </c>
      <c r="C28" s="18">
        <v>1972</v>
      </c>
      <c r="D28" s="19">
        <v>44</v>
      </c>
      <c r="E28" s="82" t="s">
        <v>55</v>
      </c>
      <c r="F28" s="508">
        <v>0.83680555555555547</v>
      </c>
      <c r="G28" s="505" t="s">
        <v>92</v>
      </c>
      <c r="H28" s="505">
        <v>11</v>
      </c>
      <c r="I28" s="272">
        <v>1</v>
      </c>
      <c r="J28" s="506"/>
      <c r="K28" s="507">
        <f t="shared" si="1"/>
        <v>0.18472528820210937</v>
      </c>
    </row>
    <row r="29" spans="1:11" x14ac:dyDescent="0.3">
      <c r="A29" s="211">
        <v>27</v>
      </c>
      <c r="B29" s="220" t="s">
        <v>388</v>
      </c>
      <c r="C29" s="18">
        <v>1973</v>
      </c>
      <c r="D29" s="19">
        <v>43</v>
      </c>
      <c r="E29" s="59" t="s">
        <v>292</v>
      </c>
      <c r="F29" s="508">
        <v>0.85486111111111107</v>
      </c>
      <c r="G29" s="505" t="s">
        <v>92</v>
      </c>
      <c r="H29" s="505">
        <v>12</v>
      </c>
      <c r="I29" s="272">
        <v>1</v>
      </c>
      <c r="J29" s="506" t="s">
        <v>364</v>
      </c>
      <c r="K29" s="507">
        <f t="shared" si="1"/>
        <v>0.18871106205543289</v>
      </c>
    </row>
    <row r="30" spans="1:11" x14ac:dyDescent="0.3">
      <c r="A30" s="211">
        <v>28</v>
      </c>
      <c r="B30" s="351" t="s">
        <v>239</v>
      </c>
      <c r="C30" s="89">
        <v>1974</v>
      </c>
      <c r="D30" s="19">
        <v>42</v>
      </c>
      <c r="E30" s="515" t="s">
        <v>55</v>
      </c>
      <c r="F30" s="508">
        <v>0.85902777777777783</v>
      </c>
      <c r="G30" s="511" t="s">
        <v>92</v>
      </c>
      <c r="H30" s="505">
        <v>13</v>
      </c>
      <c r="I30" s="272">
        <v>1</v>
      </c>
      <c r="J30" s="506"/>
      <c r="K30" s="507">
        <f t="shared" si="1"/>
        <v>0.1896308560215845</v>
      </c>
    </row>
    <row r="31" spans="1:11" x14ac:dyDescent="0.3">
      <c r="A31" s="211">
        <v>29</v>
      </c>
      <c r="B31" s="221" t="s">
        <v>389</v>
      </c>
      <c r="C31" s="89">
        <v>1979</v>
      </c>
      <c r="D31" s="19">
        <v>37</v>
      </c>
      <c r="E31" s="63" t="s">
        <v>390</v>
      </c>
      <c r="F31" s="508">
        <v>0.86805555555555547</v>
      </c>
      <c r="G31" s="505" t="s">
        <v>66</v>
      </c>
      <c r="H31" s="505">
        <v>6</v>
      </c>
      <c r="I31" s="272">
        <v>5</v>
      </c>
      <c r="J31" s="506" t="s">
        <v>364</v>
      </c>
      <c r="K31" s="507">
        <f>SUM(F31)/4.53</f>
        <v>0.19162374294824622</v>
      </c>
    </row>
    <row r="32" spans="1:11" x14ac:dyDescent="0.3">
      <c r="A32" s="211">
        <v>30</v>
      </c>
      <c r="B32" s="215" t="s">
        <v>89</v>
      </c>
      <c r="C32" s="31">
        <v>1979</v>
      </c>
      <c r="D32" s="19">
        <v>37</v>
      </c>
      <c r="E32" s="82" t="s">
        <v>55</v>
      </c>
      <c r="F32" s="508">
        <v>0.87013888888888891</v>
      </c>
      <c r="G32" s="505" t="s">
        <v>66</v>
      </c>
      <c r="H32" s="505">
        <v>7</v>
      </c>
      <c r="I32" s="272">
        <v>4</v>
      </c>
      <c r="J32" s="506"/>
      <c r="K32" s="507">
        <f>SUM(F32/4.53)</f>
        <v>0.19208363993132205</v>
      </c>
    </row>
    <row r="33" spans="1:11" x14ac:dyDescent="0.3">
      <c r="A33" s="211">
        <v>31</v>
      </c>
      <c r="B33" s="214" t="s">
        <v>156</v>
      </c>
      <c r="C33" s="18">
        <v>1979</v>
      </c>
      <c r="D33" s="19">
        <v>37</v>
      </c>
      <c r="E33" s="83" t="s">
        <v>55</v>
      </c>
      <c r="F33" s="508">
        <v>0.87152777777777779</v>
      </c>
      <c r="G33" s="505" t="s">
        <v>149</v>
      </c>
      <c r="H33" s="505">
        <v>3</v>
      </c>
      <c r="I33" s="272">
        <v>8</v>
      </c>
      <c r="J33" s="506"/>
      <c r="K33" s="507">
        <f>SUM(F33/4.53)</f>
        <v>0.19239023792003923</v>
      </c>
    </row>
    <row r="34" spans="1:11" x14ac:dyDescent="0.3">
      <c r="A34" s="211">
        <v>32</v>
      </c>
      <c r="B34" s="215" t="s">
        <v>60</v>
      </c>
      <c r="C34" s="31">
        <v>2000</v>
      </c>
      <c r="D34" s="19">
        <v>16</v>
      </c>
      <c r="E34" s="32" t="s">
        <v>61</v>
      </c>
      <c r="F34" s="504">
        <v>0.87430555555555556</v>
      </c>
      <c r="G34" s="505" t="s">
        <v>44</v>
      </c>
      <c r="H34" s="505">
        <v>4</v>
      </c>
      <c r="I34" s="272">
        <v>7</v>
      </c>
      <c r="J34" s="506"/>
      <c r="K34" s="507">
        <f>SUM(F34)/4.53</f>
        <v>0.19300343389747363</v>
      </c>
    </row>
    <row r="35" spans="1:11" x14ac:dyDescent="0.3">
      <c r="A35" s="211">
        <v>33</v>
      </c>
      <c r="B35" s="214" t="s">
        <v>157</v>
      </c>
      <c r="C35" s="18">
        <v>1971</v>
      </c>
      <c r="D35" s="19">
        <v>45</v>
      </c>
      <c r="E35" s="83" t="s">
        <v>55</v>
      </c>
      <c r="F35" s="504">
        <v>0.87569444444444444</v>
      </c>
      <c r="G35" s="505" t="s">
        <v>149</v>
      </c>
      <c r="H35" s="505">
        <v>4</v>
      </c>
      <c r="I35" s="272">
        <v>7</v>
      </c>
      <c r="J35" s="506"/>
      <c r="K35" s="507">
        <f t="shared" ref="K35:K64" si="2">SUM(F35/4.53)</f>
        <v>0.19331003188619081</v>
      </c>
    </row>
    <row r="36" spans="1:11" x14ac:dyDescent="0.3">
      <c r="A36" s="211">
        <v>34</v>
      </c>
      <c r="B36" s="215" t="s">
        <v>391</v>
      </c>
      <c r="C36" s="31">
        <v>1965</v>
      </c>
      <c r="D36" s="19">
        <v>51</v>
      </c>
      <c r="E36" s="375" t="s">
        <v>63</v>
      </c>
      <c r="F36" s="504">
        <v>0.87708333333333333</v>
      </c>
      <c r="G36" s="505" t="s">
        <v>112</v>
      </c>
      <c r="H36" s="505">
        <v>5</v>
      </c>
      <c r="I36" s="272">
        <v>6</v>
      </c>
      <c r="J36" s="506"/>
      <c r="K36" s="507">
        <f t="shared" si="2"/>
        <v>0.19361662987490802</v>
      </c>
    </row>
    <row r="37" spans="1:11" x14ac:dyDescent="0.3">
      <c r="A37" s="211">
        <v>35</v>
      </c>
      <c r="B37" s="215" t="s">
        <v>392</v>
      </c>
      <c r="C37" s="31">
        <v>1979</v>
      </c>
      <c r="D37" s="19">
        <v>37</v>
      </c>
      <c r="E37" s="63" t="s">
        <v>78</v>
      </c>
      <c r="F37" s="508">
        <v>0.89027777777777783</v>
      </c>
      <c r="G37" s="505" t="s">
        <v>66</v>
      </c>
      <c r="H37" s="505">
        <v>8</v>
      </c>
      <c r="I37" s="272">
        <v>3</v>
      </c>
      <c r="J37" s="506"/>
      <c r="K37" s="507">
        <f t="shared" si="2"/>
        <v>0.19652931076772137</v>
      </c>
    </row>
    <row r="38" spans="1:11" x14ac:dyDescent="0.3">
      <c r="A38" s="211">
        <v>36</v>
      </c>
      <c r="B38" s="215" t="s">
        <v>393</v>
      </c>
      <c r="C38" s="31">
        <v>1995</v>
      </c>
      <c r="D38" s="19">
        <v>21</v>
      </c>
      <c r="E38" s="32" t="s">
        <v>292</v>
      </c>
      <c r="F38" s="508">
        <v>0.89374999999999993</v>
      </c>
      <c r="G38" s="505" t="s">
        <v>44</v>
      </c>
      <c r="H38" s="505">
        <v>5</v>
      </c>
      <c r="I38" s="272">
        <v>6</v>
      </c>
      <c r="J38" s="506" t="s">
        <v>364</v>
      </c>
      <c r="K38" s="507">
        <f t="shared" si="2"/>
        <v>0.19729580573951433</v>
      </c>
    </row>
    <row r="39" spans="1:11" x14ac:dyDescent="0.3">
      <c r="A39" s="211">
        <v>37</v>
      </c>
      <c r="B39" s="220" t="s">
        <v>107</v>
      </c>
      <c r="C39" s="18">
        <v>1973</v>
      </c>
      <c r="D39" s="19">
        <v>43</v>
      </c>
      <c r="E39" s="378" t="s">
        <v>51</v>
      </c>
      <c r="F39" s="508">
        <v>0.8965277777777777</v>
      </c>
      <c r="G39" s="505" t="s">
        <v>92</v>
      </c>
      <c r="H39" s="505">
        <v>14</v>
      </c>
      <c r="I39" s="272">
        <v>1</v>
      </c>
      <c r="J39" s="506"/>
      <c r="K39" s="507">
        <f t="shared" si="2"/>
        <v>0.1979090017169487</v>
      </c>
    </row>
    <row r="40" spans="1:11" x14ac:dyDescent="0.3">
      <c r="A40" s="211">
        <v>38</v>
      </c>
      <c r="B40" s="215" t="s">
        <v>394</v>
      </c>
      <c r="C40" s="31">
        <v>1979</v>
      </c>
      <c r="D40" s="19">
        <v>37</v>
      </c>
      <c r="E40" s="83" t="s">
        <v>55</v>
      </c>
      <c r="F40" s="504">
        <v>0.89930555555555547</v>
      </c>
      <c r="G40" s="505" t="s">
        <v>66</v>
      </c>
      <c r="H40" s="505">
        <v>9</v>
      </c>
      <c r="I40" s="272">
        <v>2</v>
      </c>
      <c r="J40" s="506"/>
      <c r="K40" s="507">
        <f t="shared" si="2"/>
        <v>0.19852219769438309</v>
      </c>
    </row>
    <row r="41" spans="1:11" x14ac:dyDescent="0.3">
      <c r="A41" s="211">
        <v>39</v>
      </c>
      <c r="B41" s="357" t="s">
        <v>85</v>
      </c>
      <c r="C41" s="358">
        <v>1955</v>
      </c>
      <c r="D41" s="19">
        <v>61</v>
      </c>
      <c r="E41" s="516" t="s">
        <v>395</v>
      </c>
      <c r="F41" s="513">
        <v>0.92361111111111116</v>
      </c>
      <c r="G41" s="517" t="s">
        <v>124</v>
      </c>
      <c r="H41" s="505">
        <v>1</v>
      </c>
      <c r="I41" s="23">
        <v>10</v>
      </c>
      <c r="J41" s="506"/>
      <c r="K41" s="507">
        <f t="shared" si="2"/>
        <v>0.20388766249693402</v>
      </c>
    </row>
    <row r="42" spans="1:11" x14ac:dyDescent="0.3">
      <c r="A42" s="211">
        <v>40</v>
      </c>
      <c r="B42" s="215" t="s">
        <v>119</v>
      </c>
      <c r="C42" s="31">
        <v>1965</v>
      </c>
      <c r="D42" s="19">
        <v>51</v>
      </c>
      <c r="E42" s="83" t="s">
        <v>367</v>
      </c>
      <c r="F42" s="504">
        <v>0.92638888888888893</v>
      </c>
      <c r="G42" s="505" t="s">
        <v>112</v>
      </c>
      <c r="H42" s="505">
        <v>6</v>
      </c>
      <c r="I42" s="272">
        <v>5</v>
      </c>
      <c r="J42" s="506"/>
      <c r="K42" s="507">
        <f t="shared" si="2"/>
        <v>0.20450085847436841</v>
      </c>
    </row>
    <row r="43" spans="1:11" x14ac:dyDescent="0.3">
      <c r="A43" s="211">
        <v>41</v>
      </c>
      <c r="B43" s="214" t="s">
        <v>299</v>
      </c>
      <c r="C43" s="18">
        <v>2001</v>
      </c>
      <c r="D43" s="19">
        <v>15</v>
      </c>
      <c r="E43" s="368" t="s">
        <v>53</v>
      </c>
      <c r="F43" s="518">
        <v>0.93680555555555556</v>
      </c>
      <c r="G43" s="505" t="s">
        <v>138</v>
      </c>
      <c r="H43" s="505">
        <v>1</v>
      </c>
      <c r="I43" s="23">
        <v>10</v>
      </c>
      <c r="J43" s="506"/>
      <c r="K43" s="507">
        <f t="shared" si="2"/>
        <v>0.20680034338974734</v>
      </c>
    </row>
    <row r="44" spans="1:11" x14ac:dyDescent="0.3">
      <c r="A44" s="211">
        <v>42</v>
      </c>
      <c r="B44" s="220" t="s">
        <v>158</v>
      </c>
      <c r="C44" s="19">
        <v>1973</v>
      </c>
      <c r="D44" s="19">
        <v>43</v>
      </c>
      <c r="E44" s="375" t="s">
        <v>63</v>
      </c>
      <c r="F44" s="504">
        <v>0.9472222222222223</v>
      </c>
      <c r="G44" s="505" t="s">
        <v>149</v>
      </c>
      <c r="H44" s="505">
        <v>5</v>
      </c>
      <c r="I44" s="272">
        <v>6</v>
      </c>
      <c r="J44" s="506"/>
      <c r="K44" s="507">
        <f t="shared" si="2"/>
        <v>0.20909982830512633</v>
      </c>
    </row>
    <row r="45" spans="1:11" x14ac:dyDescent="0.3">
      <c r="A45" s="211">
        <v>43</v>
      </c>
      <c r="B45" s="214" t="s">
        <v>396</v>
      </c>
      <c r="C45" s="18">
        <v>1976</v>
      </c>
      <c r="D45" s="19">
        <v>40</v>
      </c>
      <c r="E45" s="368" t="s">
        <v>53</v>
      </c>
      <c r="F45" s="504">
        <v>0.95138888888888884</v>
      </c>
      <c r="G45" s="505" t="s">
        <v>149</v>
      </c>
      <c r="H45" s="505">
        <v>6</v>
      </c>
      <c r="I45" s="272">
        <v>5</v>
      </c>
      <c r="J45" s="506"/>
      <c r="K45" s="507">
        <f t="shared" si="2"/>
        <v>0.21001962227127788</v>
      </c>
    </row>
    <row r="46" spans="1:11" x14ac:dyDescent="0.3">
      <c r="A46" s="211">
        <v>44</v>
      </c>
      <c r="B46" s="215" t="s">
        <v>90</v>
      </c>
      <c r="C46" s="31">
        <v>1979</v>
      </c>
      <c r="D46" s="19">
        <v>37</v>
      </c>
      <c r="E46" s="368" t="s">
        <v>53</v>
      </c>
      <c r="F46" s="508">
        <v>0.96111111111111114</v>
      </c>
      <c r="G46" s="505" t="s">
        <v>66</v>
      </c>
      <c r="H46" s="505">
        <v>10</v>
      </c>
      <c r="I46" s="272">
        <v>1</v>
      </c>
      <c r="J46" s="506"/>
      <c r="K46" s="507">
        <f t="shared" si="2"/>
        <v>0.21216580819229824</v>
      </c>
    </row>
    <row r="47" spans="1:11" x14ac:dyDescent="0.3">
      <c r="A47" s="211">
        <v>45</v>
      </c>
      <c r="B47" s="214" t="s">
        <v>159</v>
      </c>
      <c r="C47" s="18">
        <v>1969</v>
      </c>
      <c r="D47" s="19">
        <v>47</v>
      </c>
      <c r="E47" s="83" t="s">
        <v>397</v>
      </c>
      <c r="F47" s="519">
        <v>0.97222222222222221</v>
      </c>
      <c r="G47" s="505" t="s">
        <v>149</v>
      </c>
      <c r="H47" s="505">
        <v>7</v>
      </c>
      <c r="I47" s="272">
        <v>4</v>
      </c>
      <c r="J47" s="506"/>
      <c r="K47" s="507">
        <f t="shared" si="2"/>
        <v>0.21461859210203579</v>
      </c>
    </row>
    <row r="48" spans="1:11" x14ac:dyDescent="0.3">
      <c r="A48" s="211">
        <v>46</v>
      </c>
      <c r="B48" s="214" t="s">
        <v>160</v>
      </c>
      <c r="C48" s="18">
        <v>1973</v>
      </c>
      <c r="D48" s="19">
        <v>43</v>
      </c>
      <c r="E48" s="378" t="s">
        <v>51</v>
      </c>
      <c r="F48" s="520">
        <v>0.9819444444444444</v>
      </c>
      <c r="G48" s="505" t="s">
        <v>149</v>
      </c>
      <c r="H48" s="505">
        <v>8</v>
      </c>
      <c r="I48" s="272">
        <v>3</v>
      </c>
      <c r="J48" s="506"/>
      <c r="K48" s="507">
        <f t="shared" si="2"/>
        <v>0.21676477802305616</v>
      </c>
    </row>
    <row r="49" spans="1:11" x14ac:dyDescent="0.3">
      <c r="A49" s="211">
        <v>47</v>
      </c>
      <c r="B49" s="214" t="s">
        <v>161</v>
      </c>
      <c r="C49" s="18">
        <v>1974</v>
      </c>
      <c r="D49" s="19">
        <v>42</v>
      </c>
      <c r="E49" s="368" t="s">
        <v>53</v>
      </c>
      <c r="F49" s="504">
        <v>0.99444444444444446</v>
      </c>
      <c r="G49" s="505" t="s">
        <v>149</v>
      </c>
      <c r="H49" s="505">
        <v>9</v>
      </c>
      <c r="I49" s="272">
        <v>2</v>
      </c>
      <c r="J49" s="506"/>
      <c r="K49" s="507">
        <f t="shared" si="2"/>
        <v>0.21952415992151092</v>
      </c>
    </row>
    <row r="50" spans="1:11" x14ac:dyDescent="0.3">
      <c r="A50" s="211">
        <v>48</v>
      </c>
      <c r="B50" s="521" t="s">
        <v>114</v>
      </c>
      <c r="C50" s="522">
        <v>1962</v>
      </c>
      <c r="D50" s="19">
        <v>54</v>
      </c>
      <c r="E50" s="369" t="s">
        <v>53</v>
      </c>
      <c r="F50" s="523" t="s">
        <v>398</v>
      </c>
      <c r="G50" s="511" t="s">
        <v>112</v>
      </c>
      <c r="H50" s="505">
        <v>7</v>
      </c>
      <c r="I50" s="272">
        <v>4</v>
      </c>
      <c r="J50" s="506"/>
      <c r="K50" s="507">
        <f t="shared" si="2"/>
        <v>0.22657591366200636</v>
      </c>
    </row>
    <row r="51" spans="1:11" x14ac:dyDescent="0.3">
      <c r="A51" s="211">
        <v>49</v>
      </c>
      <c r="B51" s="215" t="s">
        <v>399</v>
      </c>
      <c r="C51" s="31">
        <v>1981</v>
      </c>
      <c r="D51" s="19">
        <v>35</v>
      </c>
      <c r="E51" s="83" t="s">
        <v>82</v>
      </c>
      <c r="F51" s="524" t="s">
        <v>400</v>
      </c>
      <c r="G51" s="505" t="s">
        <v>66</v>
      </c>
      <c r="H51" s="505">
        <v>11</v>
      </c>
      <c r="I51" s="272">
        <v>1</v>
      </c>
      <c r="J51" s="506" t="s">
        <v>364</v>
      </c>
      <c r="K51" s="507">
        <f t="shared" si="2"/>
        <v>0.22764900662251655</v>
      </c>
    </row>
    <row r="52" spans="1:11" x14ac:dyDescent="0.3">
      <c r="A52" s="211">
        <v>50</v>
      </c>
      <c r="B52" s="214" t="s">
        <v>135</v>
      </c>
      <c r="C52" s="18">
        <v>1947</v>
      </c>
      <c r="D52" s="19">
        <v>69</v>
      </c>
      <c r="E52" s="376" t="s">
        <v>63</v>
      </c>
      <c r="F52" s="524" t="s">
        <v>262</v>
      </c>
      <c r="G52" s="505" t="s">
        <v>124</v>
      </c>
      <c r="H52" s="505">
        <v>2</v>
      </c>
      <c r="I52" s="272">
        <v>9</v>
      </c>
      <c r="J52" s="506"/>
      <c r="K52" s="507">
        <f t="shared" si="2"/>
        <v>0.22810890360559236</v>
      </c>
    </row>
    <row r="53" spans="1:11" x14ac:dyDescent="0.3">
      <c r="A53" s="211">
        <v>51</v>
      </c>
      <c r="B53" s="444" t="s">
        <v>171</v>
      </c>
      <c r="C53" s="19">
        <v>1965</v>
      </c>
      <c r="D53" s="19">
        <v>51</v>
      </c>
      <c r="E53" s="364" t="s">
        <v>46</v>
      </c>
      <c r="F53" s="524" t="s">
        <v>401</v>
      </c>
      <c r="G53" s="505" t="s">
        <v>170</v>
      </c>
      <c r="H53" s="505">
        <v>2</v>
      </c>
      <c r="I53" s="272">
        <v>9</v>
      </c>
      <c r="J53" s="506"/>
      <c r="K53" s="507">
        <f t="shared" si="2"/>
        <v>0.22979519254353689</v>
      </c>
    </row>
    <row r="54" spans="1:11" x14ac:dyDescent="0.3">
      <c r="A54" s="211">
        <v>52</v>
      </c>
      <c r="B54" s="351" t="s">
        <v>125</v>
      </c>
      <c r="C54" s="525">
        <v>1948</v>
      </c>
      <c r="D54" s="19">
        <v>68</v>
      </c>
      <c r="E54" s="526" t="s">
        <v>51</v>
      </c>
      <c r="F54" s="524" t="s">
        <v>402</v>
      </c>
      <c r="G54" s="505" t="s">
        <v>124</v>
      </c>
      <c r="H54" s="505">
        <v>3</v>
      </c>
      <c r="I54" s="272">
        <v>8</v>
      </c>
      <c r="J54" s="506"/>
      <c r="K54" s="507">
        <f t="shared" si="2"/>
        <v>0.23224797645327444</v>
      </c>
    </row>
    <row r="55" spans="1:11" x14ac:dyDescent="0.3">
      <c r="A55" s="211">
        <v>53</v>
      </c>
      <c r="B55" s="214" t="s">
        <v>127</v>
      </c>
      <c r="C55" s="18">
        <v>1952</v>
      </c>
      <c r="D55" s="19">
        <v>64</v>
      </c>
      <c r="E55" s="375" t="s">
        <v>63</v>
      </c>
      <c r="F55" s="524" t="s">
        <v>403</v>
      </c>
      <c r="G55" s="505" t="s">
        <v>124</v>
      </c>
      <c r="H55" s="505">
        <v>4</v>
      </c>
      <c r="I55" s="272">
        <v>7</v>
      </c>
      <c r="J55" s="506"/>
      <c r="K55" s="507">
        <f t="shared" si="2"/>
        <v>0.23546725533480498</v>
      </c>
    </row>
    <row r="56" spans="1:11" x14ac:dyDescent="0.3">
      <c r="A56" s="211">
        <v>54</v>
      </c>
      <c r="B56" s="527" t="s">
        <v>167</v>
      </c>
      <c r="C56" s="528">
        <v>1976</v>
      </c>
      <c r="D56" s="19">
        <v>40</v>
      </c>
      <c r="E56" s="63" t="s">
        <v>46</v>
      </c>
      <c r="F56" s="524" t="s">
        <v>404</v>
      </c>
      <c r="G56" s="505" t="s">
        <v>149</v>
      </c>
      <c r="H56" s="505">
        <v>10</v>
      </c>
      <c r="I56" s="272">
        <v>1</v>
      </c>
      <c r="J56" s="506"/>
      <c r="K56" s="507">
        <f t="shared" si="2"/>
        <v>0.24389870002452782</v>
      </c>
    </row>
    <row r="57" spans="1:11" x14ac:dyDescent="0.3">
      <c r="A57" s="211">
        <v>55</v>
      </c>
      <c r="B57" s="215" t="s">
        <v>140</v>
      </c>
      <c r="C57" s="31">
        <v>1993</v>
      </c>
      <c r="D57" s="19">
        <v>23</v>
      </c>
      <c r="E57" s="59" t="s">
        <v>61</v>
      </c>
      <c r="F57" s="524" t="s">
        <v>405</v>
      </c>
      <c r="G57" s="505" t="s">
        <v>138</v>
      </c>
      <c r="H57" s="505">
        <v>2</v>
      </c>
      <c r="I57" s="272">
        <v>9</v>
      </c>
      <c r="J57" s="506"/>
      <c r="K57" s="507">
        <f t="shared" si="2"/>
        <v>0.24619818493990678</v>
      </c>
    </row>
    <row r="58" spans="1:11" x14ac:dyDescent="0.3">
      <c r="A58" s="211">
        <v>56</v>
      </c>
      <c r="B58" s="214" t="s">
        <v>133</v>
      </c>
      <c r="C58" s="18">
        <v>1953</v>
      </c>
      <c r="D58" s="19">
        <v>63</v>
      </c>
      <c r="E58" s="375" t="s">
        <v>63</v>
      </c>
      <c r="F58" s="524" t="s">
        <v>406</v>
      </c>
      <c r="G58" s="505" t="s">
        <v>124</v>
      </c>
      <c r="H58" s="505">
        <v>5</v>
      </c>
      <c r="I58" s="272">
        <v>6</v>
      </c>
      <c r="J58" s="506"/>
      <c r="K58" s="507">
        <f t="shared" si="2"/>
        <v>0.24773117488349275</v>
      </c>
    </row>
    <row r="59" spans="1:11" x14ac:dyDescent="0.3">
      <c r="A59" s="211">
        <v>57</v>
      </c>
      <c r="B59" s="445" t="s">
        <v>177</v>
      </c>
      <c r="C59" s="19">
        <v>1948</v>
      </c>
      <c r="D59" s="19">
        <v>68</v>
      </c>
      <c r="E59" s="371" t="s">
        <v>53</v>
      </c>
      <c r="F59" s="524" t="s">
        <v>407</v>
      </c>
      <c r="G59" s="505" t="s">
        <v>170</v>
      </c>
      <c r="H59" s="505">
        <v>3</v>
      </c>
      <c r="I59" s="272">
        <v>8</v>
      </c>
      <c r="J59" s="506"/>
      <c r="K59" s="507">
        <f t="shared" si="2"/>
        <v>0.24941746382143734</v>
      </c>
    </row>
    <row r="60" spans="1:11" x14ac:dyDescent="0.3">
      <c r="A60" s="211">
        <v>58</v>
      </c>
      <c r="B60" s="221" t="s">
        <v>130</v>
      </c>
      <c r="C60" s="89">
        <v>1945</v>
      </c>
      <c r="D60" s="19">
        <v>71</v>
      </c>
      <c r="E60" s="376" t="s">
        <v>63</v>
      </c>
      <c r="F60" s="524" t="s">
        <v>408</v>
      </c>
      <c r="G60" s="505" t="s">
        <v>124</v>
      </c>
      <c r="H60" s="505">
        <v>6</v>
      </c>
      <c r="I60" s="272">
        <v>5</v>
      </c>
      <c r="J60" s="506"/>
      <c r="K60" s="507">
        <f t="shared" si="2"/>
        <v>0.25125705175374052</v>
      </c>
    </row>
    <row r="61" spans="1:11" x14ac:dyDescent="0.3">
      <c r="A61" s="211">
        <v>59</v>
      </c>
      <c r="B61" s="275" t="s">
        <v>128</v>
      </c>
      <c r="C61" s="50">
        <v>1948</v>
      </c>
      <c r="D61" s="19">
        <v>68</v>
      </c>
      <c r="E61" s="376" t="s">
        <v>63</v>
      </c>
      <c r="F61" s="529" t="s">
        <v>409</v>
      </c>
      <c r="G61" s="511" t="s">
        <v>124</v>
      </c>
      <c r="H61" s="505">
        <v>7</v>
      </c>
      <c r="I61" s="354">
        <v>4</v>
      </c>
      <c r="J61" s="506"/>
      <c r="K61" s="507">
        <f t="shared" si="2"/>
        <v>0.25570272259013982</v>
      </c>
    </row>
    <row r="62" spans="1:11" x14ac:dyDescent="0.3">
      <c r="A62" s="211">
        <v>60</v>
      </c>
      <c r="B62" s="223" t="s">
        <v>176</v>
      </c>
      <c r="C62" s="19">
        <v>1963</v>
      </c>
      <c r="D62" s="19">
        <v>53</v>
      </c>
      <c r="E62" s="530" t="s">
        <v>53</v>
      </c>
      <c r="F62" s="524" t="s">
        <v>410</v>
      </c>
      <c r="G62" s="505" t="s">
        <v>170</v>
      </c>
      <c r="H62" s="505">
        <v>4</v>
      </c>
      <c r="I62" s="272">
        <v>7</v>
      </c>
      <c r="J62" s="506"/>
      <c r="K62" s="507">
        <f t="shared" si="2"/>
        <v>0.25968849644346331</v>
      </c>
    </row>
    <row r="63" spans="1:11" x14ac:dyDescent="0.3">
      <c r="A63" s="211">
        <v>61</v>
      </c>
      <c r="B63" s="531" t="s">
        <v>74</v>
      </c>
      <c r="C63" s="532">
        <v>1984</v>
      </c>
      <c r="D63" s="19">
        <v>32</v>
      </c>
      <c r="E63" s="209" t="s">
        <v>55</v>
      </c>
      <c r="F63" s="524" t="s">
        <v>411</v>
      </c>
      <c r="G63" s="505" t="s">
        <v>66</v>
      </c>
      <c r="H63" s="505">
        <v>12</v>
      </c>
      <c r="I63" s="272">
        <v>1</v>
      </c>
      <c r="J63" s="506"/>
      <c r="K63" s="507">
        <f t="shared" si="2"/>
        <v>0.26321437331371106</v>
      </c>
    </row>
    <row r="64" spans="1:11" x14ac:dyDescent="0.3">
      <c r="A64" s="211">
        <v>62</v>
      </c>
      <c r="B64" s="275" t="s">
        <v>365</v>
      </c>
      <c r="C64" s="363">
        <v>1976</v>
      </c>
      <c r="D64" s="19">
        <v>40</v>
      </c>
      <c r="E64" s="533" t="s">
        <v>53</v>
      </c>
      <c r="F64" s="524" t="s">
        <v>412</v>
      </c>
      <c r="G64" s="505" t="s">
        <v>149</v>
      </c>
      <c r="H64" s="505">
        <v>11</v>
      </c>
      <c r="I64" s="272">
        <v>1</v>
      </c>
      <c r="J64" s="506"/>
      <c r="K64" s="507">
        <f t="shared" si="2"/>
        <v>0.27578489085111602</v>
      </c>
    </row>
  </sheetData>
  <mergeCells count="1">
    <mergeCell ref="A1:K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workbookViewId="0">
      <selection activeCell="M26" sqref="M26"/>
    </sheetView>
  </sheetViews>
  <sheetFormatPr defaultRowHeight="14.4" x14ac:dyDescent="0.3"/>
  <cols>
    <col min="1" max="1" width="4.109375" customWidth="1"/>
    <col min="2" max="2" width="20.33203125" bestFit="1" customWidth="1"/>
    <col min="3" max="3" width="4.5546875" customWidth="1"/>
    <col min="4" max="4" width="4" bestFit="1" customWidth="1"/>
    <col min="5" max="5" width="18.33203125" bestFit="1" customWidth="1"/>
    <col min="6" max="6" width="6.88671875" customWidth="1"/>
    <col min="7" max="7" width="4.109375" style="534" customWidth="1"/>
    <col min="8" max="8" width="4.44140625" bestFit="1" customWidth="1"/>
    <col min="9" max="9" width="3.33203125" bestFit="1" customWidth="1"/>
    <col min="10" max="10" width="6.6640625" style="535" bestFit="1" customWidth="1"/>
    <col min="11" max="11" width="6.5546875" bestFit="1" customWidth="1"/>
  </cols>
  <sheetData>
    <row r="1" spans="1:11" ht="19.8" x14ac:dyDescent="0.45">
      <c r="A1" s="838" t="s">
        <v>413</v>
      </c>
      <c r="B1" s="839"/>
      <c r="C1" s="839"/>
      <c r="D1" s="839"/>
      <c r="E1" s="839"/>
      <c r="F1" s="840"/>
      <c r="G1" s="839"/>
      <c r="H1" s="839"/>
      <c r="I1" s="839"/>
      <c r="J1" s="839"/>
      <c r="K1" s="841"/>
    </row>
    <row r="2" spans="1:11" x14ac:dyDescent="0.3">
      <c r="A2" s="316" t="s">
        <v>1</v>
      </c>
      <c r="B2" s="25" t="s">
        <v>3</v>
      </c>
      <c r="C2" s="497" t="s">
        <v>4</v>
      </c>
      <c r="D2" s="497" t="s">
        <v>195</v>
      </c>
      <c r="E2" s="498" t="s">
        <v>6</v>
      </c>
      <c r="F2" s="499" t="s">
        <v>277</v>
      </c>
      <c r="G2" s="500" t="s">
        <v>2</v>
      </c>
      <c r="H2" s="497" t="s">
        <v>278</v>
      </c>
      <c r="I2" s="501" t="s">
        <v>12</v>
      </c>
      <c r="J2" s="502" t="s">
        <v>279</v>
      </c>
      <c r="K2" s="503" t="s">
        <v>280</v>
      </c>
    </row>
    <row r="3" spans="1:11" ht="15" x14ac:dyDescent="0.35">
      <c r="A3" s="211">
        <v>1</v>
      </c>
      <c r="B3" s="214" t="s">
        <v>67</v>
      </c>
      <c r="C3" s="18">
        <v>1980</v>
      </c>
      <c r="D3" s="19">
        <v>36</v>
      </c>
      <c r="E3" s="20" t="s">
        <v>68</v>
      </c>
      <c r="F3" s="543">
        <v>0.69513888888888886</v>
      </c>
      <c r="G3" s="17" t="s">
        <v>66</v>
      </c>
      <c r="H3" s="505">
        <v>1</v>
      </c>
      <c r="I3" s="127">
        <v>10</v>
      </c>
      <c r="J3" s="506" t="s">
        <v>378</v>
      </c>
      <c r="K3" s="507">
        <f t="shared" ref="K3:K12" si="0">SUM(F3/4.53)</f>
        <v>0.1534522933529556</v>
      </c>
    </row>
    <row r="4" spans="1:11" ht="15" x14ac:dyDescent="0.35">
      <c r="A4" s="211">
        <v>2</v>
      </c>
      <c r="B4" s="220" t="s">
        <v>93</v>
      </c>
      <c r="C4" s="19">
        <v>1972</v>
      </c>
      <c r="D4" s="19">
        <v>44</v>
      </c>
      <c r="E4" s="368" t="s">
        <v>53</v>
      </c>
      <c r="F4" s="544">
        <v>0.7006944444444444</v>
      </c>
      <c r="G4" s="17" t="s">
        <v>92</v>
      </c>
      <c r="H4" s="505">
        <v>1</v>
      </c>
      <c r="I4" s="23">
        <v>10</v>
      </c>
      <c r="J4" s="506"/>
      <c r="K4" s="507">
        <f t="shared" si="0"/>
        <v>0.15467868530782436</v>
      </c>
    </row>
    <row r="5" spans="1:11" ht="15" x14ac:dyDescent="0.35">
      <c r="A5" s="211">
        <v>3</v>
      </c>
      <c r="B5" s="214" t="s">
        <v>69</v>
      </c>
      <c r="C5" s="18">
        <v>1980</v>
      </c>
      <c r="D5" s="19">
        <v>36</v>
      </c>
      <c r="E5" s="375" t="s">
        <v>63</v>
      </c>
      <c r="F5" s="544">
        <v>0.71388888888888891</v>
      </c>
      <c r="G5" s="17" t="s">
        <v>66</v>
      </c>
      <c r="H5" s="505">
        <v>2</v>
      </c>
      <c r="I5" s="272">
        <v>9</v>
      </c>
      <c r="J5" s="506" t="s">
        <v>363</v>
      </c>
      <c r="K5" s="507">
        <f t="shared" si="0"/>
        <v>0.15759136620063771</v>
      </c>
    </row>
    <row r="6" spans="1:11" ht="15" x14ac:dyDescent="0.35">
      <c r="A6" s="211">
        <v>4</v>
      </c>
      <c r="B6" s="217" t="s">
        <v>382</v>
      </c>
      <c r="C6" s="50">
        <v>1976</v>
      </c>
      <c r="D6" s="80">
        <v>40</v>
      </c>
      <c r="E6" s="364" t="s">
        <v>383</v>
      </c>
      <c r="F6" s="545">
        <v>0.72986111111111107</v>
      </c>
      <c r="G6" s="49" t="s">
        <v>92</v>
      </c>
      <c r="H6" s="505">
        <v>2</v>
      </c>
      <c r="I6" s="354">
        <v>9</v>
      </c>
      <c r="J6" s="506"/>
      <c r="K6" s="507">
        <f t="shared" si="0"/>
        <v>0.16111724307088543</v>
      </c>
    </row>
    <row r="7" spans="1:11" ht="15" x14ac:dyDescent="0.35">
      <c r="A7" s="211">
        <v>5</v>
      </c>
      <c r="B7" s="348" t="s">
        <v>95</v>
      </c>
      <c r="C7" s="349">
        <v>1974</v>
      </c>
      <c r="D7" s="19">
        <v>42</v>
      </c>
      <c r="E7" s="546" t="s">
        <v>55</v>
      </c>
      <c r="F7" s="545">
        <v>0.74861111111111101</v>
      </c>
      <c r="G7" s="17" t="s">
        <v>92</v>
      </c>
      <c r="H7" s="505">
        <v>3</v>
      </c>
      <c r="I7" s="272">
        <v>8</v>
      </c>
      <c r="J7" s="506"/>
      <c r="K7" s="507">
        <f t="shared" si="0"/>
        <v>0.16525631591856754</v>
      </c>
    </row>
    <row r="8" spans="1:11" ht="15" x14ac:dyDescent="0.35">
      <c r="A8" s="211">
        <v>6</v>
      </c>
      <c r="B8" s="220" t="s">
        <v>414</v>
      </c>
      <c r="C8" s="18">
        <v>1974</v>
      </c>
      <c r="D8" s="19">
        <v>42</v>
      </c>
      <c r="E8" s="63" t="s">
        <v>415</v>
      </c>
      <c r="F8" s="543">
        <v>0.7631944444444444</v>
      </c>
      <c r="G8" s="17" t="s">
        <v>92</v>
      </c>
      <c r="H8" s="505">
        <v>4</v>
      </c>
      <c r="I8" s="272">
        <v>7</v>
      </c>
      <c r="J8" s="506"/>
      <c r="K8" s="507">
        <f t="shared" si="0"/>
        <v>0.16847559480009811</v>
      </c>
    </row>
    <row r="9" spans="1:11" ht="15" x14ac:dyDescent="0.35">
      <c r="A9" s="211">
        <v>7</v>
      </c>
      <c r="B9" s="220" t="s">
        <v>290</v>
      </c>
      <c r="C9" s="18">
        <v>1976</v>
      </c>
      <c r="D9" s="19">
        <v>40</v>
      </c>
      <c r="E9" s="512" t="s">
        <v>53</v>
      </c>
      <c r="F9" s="543">
        <v>0.76736111111111116</v>
      </c>
      <c r="G9" s="17" t="s">
        <v>92</v>
      </c>
      <c r="H9" s="505">
        <v>5</v>
      </c>
      <c r="I9" s="272">
        <v>6</v>
      </c>
      <c r="J9" s="506"/>
      <c r="K9" s="507">
        <f t="shared" si="0"/>
        <v>0.16939538876624968</v>
      </c>
    </row>
    <row r="10" spans="1:11" ht="15" x14ac:dyDescent="0.35">
      <c r="A10" s="211">
        <v>8</v>
      </c>
      <c r="B10" s="220" t="s">
        <v>94</v>
      </c>
      <c r="C10" s="18">
        <v>1972</v>
      </c>
      <c r="D10" s="19">
        <v>44</v>
      </c>
      <c r="E10" s="376" t="s">
        <v>63</v>
      </c>
      <c r="F10" s="544">
        <v>0.77083333333333337</v>
      </c>
      <c r="G10" s="17" t="s">
        <v>92</v>
      </c>
      <c r="H10" s="505">
        <v>6</v>
      </c>
      <c r="I10" s="272">
        <v>5</v>
      </c>
      <c r="J10" s="506"/>
      <c r="K10" s="507">
        <f t="shared" si="0"/>
        <v>0.17016188373804267</v>
      </c>
    </row>
    <row r="11" spans="1:11" ht="15" x14ac:dyDescent="0.35">
      <c r="A11" s="211">
        <v>9</v>
      </c>
      <c r="B11" s="220" t="s">
        <v>416</v>
      </c>
      <c r="C11" s="18">
        <v>1973</v>
      </c>
      <c r="D11" s="19">
        <v>43</v>
      </c>
      <c r="E11" s="63" t="s">
        <v>99</v>
      </c>
      <c r="F11" s="543">
        <v>0.77361111111111114</v>
      </c>
      <c r="G11" s="17" t="s">
        <v>92</v>
      </c>
      <c r="H11" s="505">
        <v>7</v>
      </c>
      <c r="I11" s="272">
        <v>4</v>
      </c>
      <c r="J11" s="506"/>
      <c r="K11" s="507">
        <f t="shared" si="0"/>
        <v>0.17077507971547706</v>
      </c>
    </row>
    <row r="12" spans="1:11" ht="15" x14ac:dyDescent="0.35">
      <c r="A12" s="211">
        <v>10</v>
      </c>
      <c r="B12" s="220" t="s">
        <v>102</v>
      </c>
      <c r="C12" s="18">
        <v>1972</v>
      </c>
      <c r="D12" s="19">
        <v>44</v>
      </c>
      <c r="E12" s="63" t="s">
        <v>103</v>
      </c>
      <c r="F12" s="543">
        <v>0.77569444444444446</v>
      </c>
      <c r="G12" s="17" t="s">
        <v>92</v>
      </c>
      <c r="H12" s="505">
        <v>8</v>
      </c>
      <c r="I12" s="272">
        <v>3</v>
      </c>
      <c r="J12" s="506" t="s">
        <v>9</v>
      </c>
      <c r="K12" s="507">
        <f t="shared" si="0"/>
        <v>0.17123497669855287</v>
      </c>
    </row>
    <row r="13" spans="1:11" ht="15" x14ac:dyDescent="0.35">
      <c r="A13" s="211">
        <v>11</v>
      </c>
      <c r="B13" s="214" t="s">
        <v>96</v>
      </c>
      <c r="C13" s="18">
        <v>1973</v>
      </c>
      <c r="D13" s="19">
        <v>43</v>
      </c>
      <c r="E13" s="371" t="s">
        <v>53</v>
      </c>
      <c r="F13" s="543">
        <v>0.79513888888888884</v>
      </c>
      <c r="G13" s="17" t="s">
        <v>92</v>
      </c>
      <c r="H13" s="505">
        <v>9</v>
      </c>
      <c r="I13" s="272">
        <v>2</v>
      </c>
      <c r="J13" s="506"/>
      <c r="K13" s="507">
        <f>SUM(F13)/4.53</f>
        <v>0.17552734854059354</v>
      </c>
    </row>
    <row r="14" spans="1:11" ht="15" x14ac:dyDescent="0.35">
      <c r="A14" s="211">
        <v>12</v>
      </c>
      <c r="B14" s="219" t="s">
        <v>113</v>
      </c>
      <c r="C14" s="80">
        <v>1964</v>
      </c>
      <c r="D14" s="19">
        <v>52</v>
      </c>
      <c r="E14" s="376" t="s">
        <v>63</v>
      </c>
      <c r="F14" s="545">
        <v>0.79999999999999993</v>
      </c>
      <c r="G14" s="49" t="s">
        <v>112</v>
      </c>
      <c r="H14" s="505">
        <v>1</v>
      </c>
      <c r="I14" s="23">
        <v>10</v>
      </c>
      <c r="J14" s="506"/>
      <c r="K14" s="507">
        <f t="shared" ref="K14:K30" si="1">SUM(F14/4.53)</f>
        <v>0.17660044150110374</v>
      </c>
    </row>
    <row r="15" spans="1:11" ht="15" x14ac:dyDescent="0.35">
      <c r="A15" s="211">
        <v>13</v>
      </c>
      <c r="B15" s="215" t="s">
        <v>417</v>
      </c>
      <c r="C15" s="31">
        <v>1977</v>
      </c>
      <c r="D15" s="19">
        <v>39</v>
      </c>
      <c r="E15" s="83" t="s">
        <v>418</v>
      </c>
      <c r="F15" s="543">
        <v>0.8125</v>
      </c>
      <c r="G15" s="17" t="s">
        <v>66</v>
      </c>
      <c r="H15" s="505">
        <v>3</v>
      </c>
      <c r="I15" s="272">
        <v>8</v>
      </c>
      <c r="J15" s="506" t="s">
        <v>364</v>
      </c>
      <c r="K15" s="507">
        <f t="shared" si="1"/>
        <v>0.1793598233995585</v>
      </c>
    </row>
    <row r="16" spans="1:11" ht="15" x14ac:dyDescent="0.35">
      <c r="A16" s="211">
        <v>14</v>
      </c>
      <c r="B16" s="215" t="s">
        <v>87</v>
      </c>
      <c r="C16" s="31">
        <v>1977</v>
      </c>
      <c r="D16" s="19">
        <v>39</v>
      </c>
      <c r="E16" s="82" t="s">
        <v>88</v>
      </c>
      <c r="F16" s="543">
        <v>0.8125</v>
      </c>
      <c r="G16" s="17" t="s">
        <v>66</v>
      </c>
      <c r="H16" s="505">
        <v>4</v>
      </c>
      <c r="I16" s="272">
        <v>7</v>
      </c>
      <c r="J16" s="506" t="s">
        <v>9</v>
      </c>
      <c r="K16" s="507">
        <f t="shared" si="1"/>
        <v>0.1793598233995585</v>
      </c>
    </row>
    <row r="17" spans="1:13" ht="15" x14ac:dyDescent="0.35">
      <c r="A17" s="211">
        <v>15</v>
      </c>
      <c r="B17" s="214" t="s">
        <v>154</v>
      </c>
      <c r="C17" s="18">
        <v>1979</v>
      </c>
      <c r="D17" s="19">
        <v>37</v>
      </c>
      <c r="E17" s="371" t="s">
        <v>53</v>
      </c>
      <c r="F17" s="544">
        <v>0.81597222222222221</v>
      </c>
      <c r="G17" s="17" t="s">
        <v>149</v>
      </c>
      <c r="H17" s="505">
        <v>1</v>
      </c>
      <c r="I17" s="23">
        <v>10</v>
      </c>
      <c r="J17" s="506" t="s">
        <v>363</v>
      </c>
      <c r="K17" s="507">
        <f t="shared" si="1"/>
        <v>0.18012631837135148</v>
      </c>
    </row>
    <row r="18" spans="1:13" ht="15" x14ac:dyDescent="0.35">
      <c r="A18" s="211">
        <v>16</v>
      </c>
      <c r="B18" s="215" t="s">
        <v>291</v>
      </c>
      <c r="C18" s="31">
        <v>1970</v>
      </c>
      <c r="D18" s="19">
        <v>46</v>
      </c>
      <c r="E18" s="63" t="s">
        <v>292</v>
      </c>
      <c r="F18" s="543">
        <v>0.81805555555555554</v>
      </c>
      <c r="G18" s="17" t="s">
        <v>92</v>
      </c>
      <c r="H18" s="505">
        <v>10</v>
      </c>
      <c r="I18" s="272">
        <v>1</v>
      </c>
      <c r="J18" s="506" t="s">
        <v>9</v>
      </c>
      <c r="K18" s="507">
        <f t="shared" si="1"/>
        <v>0.18058621535442726</v>
      </c>
    </row>
    <row r="19" spans="1:13" ht="15" x14ac:dyDescent="0.35">
      <c r="A19" s="211">
        <v>17</v>
      </c>
      <c r="B19" s="215" t="s">
        <v>48</v>
      </c>
      <c r="C19" s="31">
        <v>1986</v>
      </c>
      <c r="D19" s="19">
        <v>30</v>
      </c>
      <c r="E19" s="32" t="s">
        <v>49</v>
      </c>
      <c r="F19" s="544">
        <v>0.8208333333333333</v>
      </c>
      <c r="G19" s="49" t="s">
        <v>66</v>
      </c>
      <c r="H19" s="505">
        <v>5</v>
      </c>
      <c r="I19" s="272">
        <v>6</v>
      </c>
      <c r="J19" s="506"/>
      <c r="K19" s="507">
        <f t="shared" si="1"/>
        <v>0.18119941133186165</v>
      </c>
    </row>
    <row r="20" spans="1:13" ht="15" x14ac:dyDescent="0.35">
      <c r="A20" s="211">
        <v>18</v>
      </c>
      <c r="B20" s="220" t="s">
        <v>104</v>
      </c>
      <c r="C20" s="18">
        <v>1972</v>
      </c>
      <c r="D20" s="19">
        <v>44</v>
      </c>
      <c r="E20" s="83" t="s">
        <v>55</v>
      </c>
      <c r="F20" s="544">
        <v>0.82361111111111107</v>
      </c>
      <c r="G20" s="17" t="s">
        <v>92</v>
      </c>
      <c r="H20" s="505">
        <v>11</v>
      </c>
      <c r="I20" s="272">
        <v>1</v>
      </c>
      <c r="J20" s="506" t="s">
        <v>9</v>
      </c>
      <c r="K20" s="507">
        <f t="shared" si="1"/>
        <v>0.18181260730929602</v>
      </c>
    </row>
    <row r="21" spans="1:13" ht="15" x14ac:dyDescent="0.35">
      <c r="A21" s="211">
        <v>19</v>
      </c>
      <c r="B21" s="214" t="s">
        <v>419</v>
      </c>
      <c r="C21" s="18">
        <v>1983</v>
      </c>
      <c r="D21" s="19">
        <v>33</v>
      </c>
      <c r="E21" s="82" t="s">
        <v>55</v>
      </c>
      <c r="F21" s="547">
        <v>0.82638888888888884</v>
      </c>
      <c r="G21" s="17" t="s">
        <v>138</v>
      </c>
      <c r="H21" s="505">
        <v>1</v>
      </c>
      <c r="I21" s="23">
        <v>10</v>
      </c>
      <c r="J21" s="506" t="s">
        <v>364</v>
      </c>
      <c r="K21" s="507">
        <f t="shared" si="1"/>
        <v>0.18242580328673041</v>
      </c>
    </row>
    <row r="22" spans="1:13" ht="15" x14ac:dyDescent="0.35">
      <c r="A22" s="211">
        <v>20</v>
      </c>
      <c r="B22" s="221" t="s">
        <v>151</v>
      </c>
      <c r="C22" s="89">
        <v>1975</v>
      </c>
      <c r="D22" s="19">
        <v>41</v>
      </c>
      <c r="E22" s="548" t="s">
        <v>63</v>
      </c>
      <c r="F22" s="543">
        <v>0.82986111111111116</v>
      </c>
      <c r="G22" s="49" t="s">
        <v>149</v>
      </c>
      <c r="H22" s="505">
        <v>2</v>
      </c>
      <c r="I22" s="272">
        <v>9</v>
      </c>
      <c r="J22" s="506"/>
      <c r="K22" s="507">
        <f t="shared" si="1"/>
        <v>0.18319229825852343</v>
      </c>
    </row>
    <row r="23" spans="1:13" ht="15" x14ac:dyDescent="0.35">
      <c r="A23" s="211">
        <v>21</v>
      </c>
      <c r="B23" s="351" t="s">
        <v>388</v>
      </c>
      <c r="C23" s="89">
        <v>1973</v>
      </c>
      <c r="D23" s="19">
        <v>43</v>
      </c>
      <c r="E23" s="63" t="s">
        <v>292</v>
      </c>
      <c r="F23" s="543">
        <v>0.83958333333333324</v>
      </c>
      <c r="G23" s="17" t="s">
        <v>92</v>
      </c>
      <c r="H23" s="505">
        <v>12</v>
      </c>
      <c r="I23" s="272">
        <v>1</v>
      </c>
      <c r="J23" s="506"/>
      <c r="K23" s="507">
        <f t="shared" si="1"/>
        <v>0.18533848417954374</v>
      </c>
    </row>
    <row r="24" spans="1:13" ht="15" x14ac:dyDescent="0.35">
      <c r="A24" s="211">
        <v>22</v>
      </c>
      <c r="B24" s="214" t="s">
        <v>166</v>
      </c>
      <c r="C24" s="18">
        <v>1977</v>
      </c>
      <c r="D24" s="19">
        <v>39</v>
      </c>
      <c r="E24" s="376" t="s">
        <v>63</v>
      </c>
      <c r="F24" s="543">
        <v>0.84722222222222221</v>
      </c>
      <c r="G24" s="17" t="s">
        <v>149</v>
      </c>
      <c r="H24" s="505">
        <v>3</v>
      </c>
      <c r="I24" s="272">
        <v>8</v>
      </c>
      <c r="J24" s="506"/>
      <c r="K24" s="507">
        <f t="shared" si="1"/>
        <v>0.18702477311748833</v>
      </c>
    </row>
    <row r="25" spans="1:13" ht="15" x14ac:dyDescent="0.35">
      <c r="A25" s="211">
        <v>23</v>
      </c>
      <c r="B25" s="215" t="s">
        <v>286</v>
      </c>
      <c r="C25" s="31">
        <v>1994</v>
      </c>
      <c r="D25" s="19">
        <v>22</v>
      </c>
      <c r="E25" s="549" t="s">
        <v>55</v>
      </c>
      <c r="F25" s="543">
        <v>0.85416666666666663</v>
      </c>
      <c r="G25" s="17" t="s">
        <v>44</v>
      </c>
      <c r="H25" s="505">
        <v>1</v>
      </c>
      <c r="I25" s="23">
        <v>10</v>
      </c>
      <c r="J25" s="506"/>
      <c r="K25" s="507">
        <f t="shared" si="1"/>
        <v>0.1885577630610743</v>
      </c>
    </row>
    <row r="26" spans="1:13" ht="15" x14ac:dyDescent="0.35">
      <c r="A26" s="211">
        <v>24</v>
      </c>
      <c r="B26" s="214" t="s">
        <v>175</v>
      </c>
      <c r="C26" s="18">
        <v>1965</v>
      </c>
      <c r="D26" s="19">
        <v>51</v>
      </c>
      <c r="E26" s="20" t="s">
        <v>46</v>
      </c>
      <c r="F26" s="543">
        <v>0.8569444444444444</v>
      </c>
      <c r="G26" s="17" t="s">
        <v>170</v>
      </c>
      <c r="H26" s="505">
        <v>1</v>
      </c>
      <c r="I26" s="509">
        <v>10</v>
      </c>
      <c r="J26" s="506"/>
      <c r="K26" s="507">
        <f t="shared" si="1"/>
        <v>0.1891709590385087</v>
      </c>
      <c r="M26" t="s">
        <v>0</v>
      </c>
    </row>
    <row r="27" spans="1:13" ht="15" x14ac:dyDescent="0.35">
      <c r="A27" s="211">
        <v>25</v>
      </c>
      <c r="B27" s="215" t="s">
        <v>89</v>
      </c>
      <c r="C27" s="31">
        <v>1979</v>
      </c>
      <c r="D27" s="19">
        <v>37</v>
      </c>
      <c r="E27" s="83" t="s">
        <v>55</v>
      </c>
      <c r="F27" s="544">
        <v>0.86736111111111114</v>
      </c>
      <c r="G27" s="17" t="s">
        <v>66</v>
      </c>
      <c r="H27" s="505">
        <v>6</v>
      </c>
      <c r="I27" s="272">
        <v>5</v>
      </c>
      <c r="J27" s="506"/>
      <c r="K27" s="507">
        <f t="shared" si="1"/>
        <v>0.19147044395388765</v>
      </c>
    </row>
    <row r="28" spans="1:13" ht="15" x14ac:dyDescent="0.35">
      <c r="A28" s="211">
        <v>26</v>
      </c>
      <c r="B28" s="214" t="s">
        <v>152</v>
      </c>
      <c r="C28" s="18">
        <v>1973</v>
      </c>
      <c r="D28" s="19">
        <v>43</v>
      </c>
      <c r="E28" s="83" t="s">
        <v>420</v>
      </c>
      <c r="F28" s="543">
        <v>0.87013888888888891</v>
      </c>
      <c r="G28" s="17" t="s">
        <v>149</v>
      </c>
      <c r="H28" s="505">
        <v>4</v>
      </c>
      <c r="I28" s="272">
        <v>7</v>
      </c>
      <c r="J28" s="506"/>
      <c r="K28" s="507">
        <f t="shared" si="1"/>
        <v>0.19208363993132205</v>
      </c>
    </row>
    <row r="29" spans="1:13" ht="15" x14ac:dyDescent="0.35">
      <c r="A29" s="211">
        <v>27</v>
      </c>
      <c r="B29" s="215" t="s">
        <v>393</v>
      </c>
      <c r="C29" s="31">
        <v>1995</v>
      </c>
      <c r="D29" s="19">
        <v>21</v>
      </c>
      <c r="E29" s="32" t="s">
        <v>292</v>
      </c>
      <c r="F29" s="543">
        <v>0.87222222222222223</v>
      </c>
      <c r="G29" s="17" t="s">
        <v>44</v>
      </c>
      <c r="H29" s="505">
        <v>2</v>
      </c>
      <c r="I29" s="272">
        <v>9</v>
      </c>
      <c r="J29" s="506"/>
      <c r="K29" s="507">
        <f t="shared" si="1"/>
        <v>0.19254353691439782</v>
      </c>
    </row>
    <row r="30" spans="1:13" ht="15" x14ac:dyDescent="0.35">
      <c r="A30" s="211">
        <v>28</v>
      </c>
      <c r="B30" s="214" t="s">
        <v>156</v>
      </c>
      <c r="C30" s="18">
        <v>1979</v>
      </c>
      <c r="D30" s="19">
        <v>37</v>
      </c>
      <c r="E30" s="83" t="s">
        <v>55</v>
      </c>
      <c r="F30" s="543">
        <v>0.87291666666666667</v>
      </c>
      <c r="G30" s="17" t="s">
        <v>149</v>
      </c>
      <c r="H30" s="505">
        <v>5</v>
      </c>
      <c r="I30" s="272">
        <v>6</v>
      </c>
      <c r="J30" s="506"/>
      <c r="K30" s="507">
        <f t="shared" si="1"/>
        <v>0.19269683590875644</v>
      </c>
    </row>
    <row r="31" spans="1:13" ht="15" x14ac:dyDescent="0.35">
      <c r="A31" s="211">
        <v>29</v>
      </c>
      <c r="B31" s="357" t="s">
        <v>157</v>
      </c>
      <c r="C31" s="358">
        <v>1971</v>
      </c>
      <c r="D31" s="19">
        <v>45</v>
      </c>
      <c r="E31" s="516" t="s">
        <v>55</v>
      </c>
      <c r="F31" s="543">
        <v>0.8833333333333333</v>
      </c>
      <c r="G31" s="99" t="s">
        <v>149</v>
      </c>
      <c r="H31" s="505">
        <v>6</v>
      </c>
      <c r="I31" s="272">
        <v>5</v>
      </c>
      <c r="J31" s="506"/>
      <c r="K31" s="507">
        <f>SUM(F31)/4.53</f>
        <v>0.19499632082413537</v>
      </c>
    </row>
    <row r="32" spans="1:13" ht="15" x14ac:dyDescent="0.35">
      <c r="A32" s="211">
        <v>30</v>
      </c>
      <c r="B32" s="215" t="s">
        <v>119</v>
      </c>
      <c r="C32" s="31">
        <v>1965</v>
      </c>
      <c r="D32" s="19">
        <v>51</v>
      </c>
      <c r="E32" s="83" t="s">
        <v>367</v>
      </c>
      <c r="F32" s="543">
        <v>0.8881944444444444</v>
      </c>
      <c r="G32" s="17" t="s">
        <v>112</v>
      </c>
      <c r="H32" s="505">
        <v>2</v>
      </c>
      <c r="I32" s="272">
        <v>9</v>
      </c>
      <c r="J32" s="506"/>
      <c r="K32" s="507">
        <f>SUM(F32/4.53)</f>
        <v>0.19606941378464554</v>
      </c>
    </row>
    <row r="33" spans="1:11" ht="15" x14ac:dyDescent="0.35">
      <c r="A33" s="211">
        <v>31</v>
      </c>
      <c r="B33" s="215" t="s">
        <v>60</v>
      </c>
      <c r="C33" s="31">
        <v>2000</v>
      </c>
      <c r="D33" s="19">
        <v>16</v>
      </c>
      <c r="E33" s="32" t="s">
        <v>61</v>
      </c>
      <c r="F33" s="543">
        <v>0.90138888888888891</v>
      </c>
      <c r="G33" s="17" t="s">
        <v>44</v>
      </c>
      <c r="H33" s="505">
        <v>3</v>
      </c>
      <c r="I33" s="272">
        <v>8</v>
      </c>
      <c r="J33" s="506"/>
      <c r="K33" s="507">
        <f>SUM(F33/4.53)</f>
        <v>0.19898209467745892</v>
      </c>
    </row>
    <row r="34" spans="1:11" ht="15" x14ac:dyDescent="0.35">
      <c r="A34" s="211">
        <v>32</v>
      </c>
      <c r="B34" s="220" t="s">
        <v>158</v>
      </c>
      <c r="C34" s="19">
        <v>1973</v>
      </c>
      <c r="D34" s="19">
        <v>43</v>
      </c>
      <c r="E34" s="375" t="s">
        <v>63</v>
      </c>
      <c r="F34" s="543">
        <v>0.90347222222222223</v>
      </c>
      <c r="G34" s="17" t="s">
        <v>149</v>
      </c>
      <c r="H34" s="505">
        <v>7</v>
      </c>
      <c r="I34" s="272">
        <v>4</v>
      </c>
      <c r="J34" s="506" t="s">
        <v>9</v>
      </c>
      <c r="K34" s="507">
        <f>SUM(F34)/4.53</f>
        <v>0.1994419916605347</v>
      </c>
    </row>
    <row r="35" spans="1:11" ht="15" x14ac:dyDescent="0.35">
      <c r="A35" s="211">
        <v>33</v>
      </c>
      <c r="B35" s="214" t="s">
        <v>85</v>
      </c>
      <c r="C35" s="18">
        <v>1955</v>
      </c>
      <c r="D35" s="19">
        <v>61</v>
      </c>
      <c r="E35" s="83" t="s">
        <v>395</v>
      </c>
      <c r="F35" s="543">
        <v>0.91319444444444453</v>
      </c>
      <c r="G35" s="17" t="s">
        <v>124</v>
      </c>
      <c r="H35" s="505">
        <v>1</v>
      </c>
      <c r="I35" s="23">
        <v>10</v>
      </c>
      <c r="J35" s="506"/>
      <c r="K35" s="507">
        <f t="shared" ref="K35:K57" si="2">SUM(F35/4.53)</f>
        <v>0.20158817758155506</v>
      </c>
    </row>
    <row r="36" spans="1:11" ht="15" x14ac:dyDescent="0.35">
      <c r="A36" s="211">
        <v>34</v>
      </c>
      <c r="B36" s="220" t="s">
        <v>107</v>
      </c>
      <c r="C36" s="18">
        <v>1973</v>
      </c>
      <c r="D36" s="19">
        <v>43</v>
      </c>
      <c r="E36" s="378" t="s">
        <v>51</v>
      </c>
      <c r="F36" s="543">
        <v>0.91527777777777775</v>
      </c>
      <c r="G36" s="17" t="s">
        <v>92</v>
      </c>
      <c r="H36" s="505">
        <v>13</v>
      </c>
      <c r="I36" s="272">
        <v>1</v>
      </c>
      <c r="J36" s="506"/>
      <c r="K36" s="507">
        <f t="shared" si="2"/>
        <v>0.20204807456463084</v>
      </c>
    </row>
    <row r="37" spans="1:11" ht="15" x14ac:dyDescent="0.35">
      <c r="A37" s="211">
        <v>35</v>
      </c>
      <c r="B37" s="220" t="s">
        <v>109</v>
      </c>
      <c r="C37" s="18">
        <v>1968</v>
      </c>
      <c r="D37" s="19">
        <v>48</v>
      </c>
      <c r="E37" s="375" t="s">
        <v>63</v>
      </c>
      <c r="F37" s="543">
        <v>0.93055555555555547</v>
      </c>
      <c r="G37" s="17" t="s">
        <v>92</v>
      </c>
      <c r="H37" s="505">
        <v>14</v>
      </c>
      <c r="I37" s="272">
        <v>1</v>
      </c>
      <c r="J37" s="506"/>
      <c r="K37" s="507">
        <f t="shared" si="2"/>
        <v>0.20542065244051996</v>
      </c>
    </row>
    <row r="38" spans="1:11" ht="15" x14ac:dyDescent="0.35">
      <c r="A38" s="211">
        <v>36</v>
      </c>
      <c r="B38" s="214" t="s">
        <v>299</v>
      </c>
      <c r="C38" s="18">
        <v>2001</v>
      </c>
      <c r="D38" s="19">
        <v>15</v>
      </c>
      <c r="E38" s="368" t="s">
        <v>53</v>
      </c>
      <c r="F38" s="550">
        <v>0.93541666666666667</v>
      </c>
      <c r="G38" s="17" t="s">
        <v>138</v>
      </c>
      <c r="H38" s="505">
        <v>2</v>
      </c>
      <c r="I38" s="272">
        <v>9</v>
      </c>
      <c r="J38" s="506"/>
      <c r="K38" s="507">
        <f t="shared" si="2"/>
        <v>0.20649374540103016</v>
      </c>
    </row>
    <row r="39" spans="1:11" ht="15" x14ac:dyDescent="0.35">
      <c r="A39" s="211">
        <v>37</v>
      </c>
      <c r="B39" s="214" t="s">
        <v>396</v>
      </c>
      <c r="C39" s="18">
        <v>1976</v>
      </c>
      <c r="D39" s="19">
        <v>40</v>
      </c>
      <c r="E39" s="368" t="s">
        <v>53</v>
      </c>
      <c r="F39" s="543">
        <v>0.93611111111111101</v>
      </c>
      <c r="G39" s="17" t="s">
        <v>149</v>
      </c>
      <c r="H39" s="505">
        <v>8</v>
      </c>
      <c r="I39" s="272">
        <v>3</v>
      </c>
      <c r="J39" s="506"/>
      <c r="K39" s="507">
        <f t="shared" si="2"/>
        <v>0.20664704439538872</v>
      </c>
    </row>
    <row r="40" spans="1:11" ht="15" x14ac:dyDescent="0.35">
      <c r="A40" s="211">
        <v>38</v>
      </c>
      <c r="B40" s="214" t="s">
        <v>421</v>
      </c>
      <c r="C40" s="18">
        <v>1986</v>
      </c>
      <c r="D40" s="19">
        <v>30</v>
      </c>
      <c r="E40" s="83" t="s">
        <v>49</v>
      </c>
      <c r="F40" s="547">
        <v>0.94861111111111107</v>
      </c>
      <c r="G40" s="17" t="s">
        <v>138</v>
      </c>
      <c r="H40" s="505">
        <v>3</v>
      </c>
      <c r="I40" s="272">
        <v>8</v>
      </c>
      <c r="J40" s="506"/>
      <c r="K40" s="507">
        <f t="shared" si="2"/>
        <v>0.20940642629384348</v>
      </c>
    </row>
    <row r="41" spans="1:11" ht="15" x14ac:dyDescent="0.35">
      <c r="A41" s="211">
        <v>39</v>
      </c>
      <c r="B41" s="215" t="s">
        <v>399</v>
      </c>
      <c r="C41" s="31">
        <v>1981</v>
      </c>
      <c r="D41" s="19">
        <v>35</v>
      </c>
      <c r="E41" s="83" t="s">
        <v>82</v>
      </c>
      <c r="F41" s="544">
        <v>0.95486111111111116</v>
      </c>
      <c r="G41" s="17" t="s">
        <v>66</v>
      </c>
      <c r="H41" s="505">
        <v>7</v>
      </c>
      <c r="I41" s="272">
        <v>4</v>
      </c>
      <c r="J41" s="506"/>
      <c r="K41" s="507">
        <f t="shared" si="2"/>
        <v>0.21078611724307089</v>
      </c>
    </row>
    <row r="42" spans="1:11" ht="15" x14ac:dyDescent="0.35">
      <c r="A42" s="211">
        <v>40</v>
      </c>
      <c r="B42" s="217" t="s">
        <v>160</v>
      </c>
      <c r="C42" s="50">
        <v>1973</v>
      </c>
      <c r="D42" s="19">
        <v>43</v>
      </c>
      <c r="E42" s="378" t="s">
        <v>51</v>
      </c>
      <c r="F42" s="545">
        <v>0.9590277777777777</v>
      </c>
      <c r="G42" s="49" t="s">
        <v>149</v>
      </c>
      <c r="H42" s="505">
        <v>9</v>
      </c>
      <c r="I42" s="272">
        <v>2</v>
      </c>
      <c r="J42" s="506"/>
      <c r="K42" s="507">
        <f t="shared" si="2"/>
        <v>0.21170591120922244</v>
      </c>
    </row>
    <row r="43" spans="1:11" ht="15" x14ac:dyDescent="0.35">
      <c r="A43" s="211">
        <v>41</v>
      </c>
      <c r="B43" s="214" t="s">
        <v>255</v>
      </c>
      <c r="C43" s="18">
        <v>1976</v>
      </c>
      <c r="D43" s="19">
        <v>40</v>
      </c>
      <c r="E43" s="551" t="s">
        <v>55</v>
      </c>
      <c r="F43" s="543">
        <v>0.96666666666666667</v>
      </c>
      <c r="G43" s="17" t="s">
        <v>149</v>
      </c>
      <c r="H43" s="505">
        <v>10</v>
      </c>
      <c r="I43" s="272">
        <v>1</v>
      </c>
      <c r="J43" s="506"/>
      <c r="K43" s="507">
        <f t="shared" si="2"/>
        <v>0.21339220014716703</v>
      </c>
    </row>
    <row r="44" spans="1:11" ht="15" x14ac:dyDescent="0.35">
      <c r="A44" s="211">
        <v>42</v>
      </c>
      <c r="B44" s="214" t="s">
        <v>135</v>
      </c>
      <c r="C44" s="18">
        <v>1947</v>
      </c>
      <c r="D44" s="19">
        <v>69</v>
      </c>
      <c r="E44" s="376" t="s">
        <v>63</v>
      </c>
      <c r="F44" s="543">
        <v>0.97777777777777775</v>
      </c>
      <c r="G44" s="17" t="s">
        <v>124</v>
      </c>
      <c r="H44" s="505">
        <v>2</v>
      </c>
      <c r="I44" s="272">
        <v>9</v>
      </c>
      <c r="J44" s="506"/>
      <c r="K44" s="507">
        <f t="shared" si="2"/>
        <v>0.21584498405690455</v>
      </c>
    </row>
    <row r="45" spans="1:11" ht="15" x14ac:dyDescent="0.35">
      <c r="A45" s="211">
        <v>43</v>
      </c>
      <c r="B45" s="214" t="s">
        <v>159</v>
      </c>
      <c r="C45" s="18">
        <v>1969</v>
      </c>
      <c r="D45" s="19">
        <v>47</v>
      </c>
      <c r="E45" s="82" t="s">
        <v>397</v>
      </c>
      <c r="F45" s="543">
        <v>0.9784722222222223</v>
      </c>
      <c r="G45" s="17" t="s">
        <v>149</v>
      </c>
      <c r="H45" s="505">
        <v>11</v>
      </c>
      <c r="I45" s="272">
        <v>1</v>
      </c>
      <c r="J45" s="506"/>
      <c r="K45" s="507">
        <f t="shared" si="2"/>
        <v>0.2159982830512632</v>
      </c>
    </row>
    <row r="46" spans="1:11" ht="15" x14ac:dyDescent="0.35">
      <c r="A46" s="211">
        <v>44</v>
      </c>
      <c r="B46" s="214" t="s">
        <v>250</v>
      </c>
      <c r="C46" s="18">
        <v>1976</v>
      </c>
      <c r="D46" s="19">
        <v>40</v>
      </c>
      <c r="E46" s="368" t="s">
        <v>53</v>
      </c>
      <c r="F46" s="552" t="s">
        <v>422</v>
      </c>
      <c r="G46" s="17" t="s">
        <v>149</v>
      </c>
      <c r="H46" s="505">
        <v>12</v>
      </c>
      <c r="I46" s="272">
        <v>1</v>
      </c>
      <c r="J46" s="506"/>
      <c r="K46" s="507">
        <f t="shared" si="2"/>
        <v>0.22259013980868284</v>
      </c>
    </row>
    <row r="47" spans="1:11" ht="15" x14ac:dyDescent="0.35">
      <c r="A47" s="211">
        <v>45</v>
      </c>
      <c r="B47" s="221" t="s">
        <v>302</v>
      </c>
      <c r="C47" s="89">
        <v>1975</v>
      </c>
      <c r="D47" s="19">
        <v>41</v>
      </c>
      <c r="E47" s="82" t="s">
        <v>303</v>
      </c>
      <c r="F47" s="552" t="s">
        <v>398</v>
      </c>
      <c r="G47" s="17" t="s">
        <v>149</v>
      </c>
      <c r="H47" s="505">
        <v>13</v>
      </c>
      <c r="I47" s="272">
        <v>1</v>
      </c>
      <c r="J47" s="506"/>
      <c r="K47" s="507">
        <f t="shared" si="2"/>
        <v>0.22657591366200636</v>
      </c>
    </row>
    <row r="48" spans="1:11" ht="15" x14ac:dyDescent="0.35">
      <c r="A48" s="211">
        <v>46</v>
      </c>
      <c r="B48" s="220" t="s">
        <v>125</v>
      </c>
      <c r="C48" s="19">
        <v>1948</v>
      </c>
      <c r="D48" s="19">
        <v>68</v>
      </c>
      <c r="E48" s="380" t="s">
        <v>51</v>
      </c>
      <c r="F48" s="552" t="s">
        <v>423</v>
      </c>
      <c r="G48" s="17" t="s">
        <v>124</v>
      </c>
      <c r="H48" s="505">
        <v>3</v>
      </c>
      <c r="I48" s="272">
        <v>8</v>
      </c>
      <c r="J48" s="506" t="s">
        <v>9</v>
      </c>
      <c r="K48" s="507">
        <f t="shared" si="2"/>
        <v>0.22734240863379934</v>
      </c>
    </row>
    <row r="49" spans="1:11" ht="15" x14ac:dyDescent="0.35">
      <c r="A49" s="211">
        <v>47</v>
      </c>
      <c r="B49" s="222" t="s">
        <v>127</v>
      </c>
      <c r="C49" s="124">
        <v>1952</v>
      </c>
      <c r="D49" s="19">
        <v>64</v>
      </c>
      <c r="E49" s="375" t="s">
        <v>63</v>
      </c>
      <c r="F49" s="552" t="s">
        <v>424</v>
      </c>
      <c r="G49" s="17" t="s">
        <v>124</v>
      </c>
      <c r="H49" s="505">
        <v>4</v>
      </c>
      <c r="I49" s="272">
        <v>7</v>
      </c>
      <c r="J49" s="506"/>
      <c r="K49" s="507">
        <f t="shared" si="2"/>
        <v>0.22841550159430951</v>
      </c>
    </row>
    <row r="50" spans="1:11" ht="15" x14ac:dyDescent="0.35">
      <c r="A50" s="211">
        <v>48</v>
      </c>
      <c r="B50" s="444" t="s">
        <v>171</v>
      </c>
      <c r="C50" s="19">
        <v>1965</v>
      </c>
      <c r="D50" s="19">
        <v>51</v>
      </c>
      <c r="E50" s="364" t="s">
        <v>46</v>
      </c>
      <c r="F50" s="552" t="s">
        <v>425</v>
      </c>
      <c r="G50" s="17" t="s">
        <v>170</v>
      </c>
      <c r="H50" s="505">
        <v>2</v>
      </c>
      <c r="I50" s="272">
        <v>9</v>
      </c>
      <c r="J50" s="506"/>
      <c r="K50" s="507">
        <f t="shared" si="2"/>
        <v>0.23470076036301199</v>
      </c>
    </row>
    <row r="51" spans="1:11" ht="15" x14ac:dyDescent="0.35">
      <c r="A51" s="211">
        <v>49</v>
      </c>
      <c r="B51" s="215" t="s">
        <v>167</v>
      </c>
      <c r="C51" s="31">
        <v>1976</v>
      </c>
      <c r="D51" s="19">
        <v>40</v>
      </c>
      <c r="E51" s="63" t="s">
        <v>46</v>
      </c>
      <c r="F51" s="552" t="s">
        <v>426</v>
      </c>
      <c r="G51" s="17" t="s">
        <v>149</v>
      </c>
      <c r="H51" s="505">
        <v>14</v>
      </c>
      <c r="I51" s="272">
        <v>1</v>
      </c>
      <c r="J51" s="506" t="s">
        <v>9</v>
      </c>
      <c r="K51" s="507">
        <f t="shared" si="2"/>
        <v>0.24037282315428007</v>
      </c>
    </row>
    <row r="52" spans="1:11" ht="15" x14ac:dyDescent="0.35">
      <c r="A52" s="211">
        <v>50</v>
      </c>
      <c r="B52" s="221" t="s">
        <v>130</v>
      </c>
      <c r="C52" s="89">
        <v>1945</v>
      </c>
      <c r="D52" s="19">
        <v>71</v>
      </c>
      <c r="E52" s="376" t="s">
        <v>63</v>
      </c>
      <c r="F52" s="552" t="s">
        <v>427</v>
      </c>
      <c r="G52" s="17" t="s">
        <v>124</v>
      </c>
      <c r="H52" s="505">
        <v>5</v>
      </c>
      <c r="I52" s="272">
        <v>6</v>
      </c>
      <c r="J52" s="506" t="s">
        <v>9</v>
      </c>
      <c r="K52" s="507">
        <f t="shared" si="2"/>
        <v>0.24221241108658323</v>
      </c>
    </row>
    <row r="53" spans="1:11" ht="15" x14ac:dyDescent="0.35">
      <c r="A53" s="211">
        <v>51</v>
      </c>
      <c r="B53" s="479" t="s">
        <v>140</v>
      </c>
      <c r="C53" s="553">
        <v>1993</v>
      </c>
      <c r="D53" s="19">
        <v>23</v>
      </c>
      <c r="E53" s="63" t="s">
        <v>61</v>
      </c>
      <c r="F53" s="552" t="s">
        <v>428</v>
      </c>
      <c r="G53" s="17" t="s">
        <v>138</v>
      </c>
      <c r="H53" s="505">
        <v>4</v>
      </c>
      <c r="I53" s="272">
        <v>7</v>
      </c>
      <c r="J53" s="506"/>
      <c r="K53" s="507">
        <f t="shared" si="2"/>
        <v>0.2452783909737552</v>
      </c>
    </row>
    <row r="54" spans="1:11" ht="15" x14ac:dyDescent="0.35">
      <c r="A54" s="211">
        <v>52</v>
      </c>
      <c r="B54" s="222" t="s">
        <v>133</v>
      </c>
      <c r="C54" s="124">
        <v>1953</v>
      </c>
      <c r="D54" s="19">
        <v>63</v>
      </c>
      <c r="E54" s="376" t="s">
        <v>63</v>
      </c>
      <c r="F54" s="552" t="s">
        <v>429</v>
      </c>
      <c r="G54" s="17" t="s">
        <v>124</v>
      </c>
      <c r="H54" s="505">
        <v>6</v>
      </c>
      <c r="I54" s="272">
        <v>5</v>
      </c>
      <c r="J54" s="506"/>
      <c r="K54" s="507">
        <f t="shared" si="2"/>
        <v>0.24803777287220993</v>
      </c>
    </row>
    <row r="55" spans="1:11" ht="15" x14ac:dyDescent="0.35">
      <c r="A55" s="211">
        <v>53</v>
      </c>
      <c r="B55" s="222" t="s">
        <v>131</v>
      </c>
      <c r="C55" s="124">
        <v>1945</v>
      </c>
      <c r="D55" s="19">
        <v>71</v>
      </c>
      <c r="E55" s="554" t="s">
        <v>51</v>
      </c>
      <c r="F55" s="552" t="s">
        <v>430</v>
      </c>
      <c r="G55" s="17" t="s">
        <v>124</v>
      </c>
      <c r="H55" s="505">
        <v>7</v>
      </c>
      <c r="I55" s="272">
        <v>4</v>
      </c>
      <c r="J55" s="506"/>
      <c r="K55" s="507">
        <f t="shared" si="2"/>
        <v>0.24972406181015447</v>
      </c>
    </row>
    <row r="56" spans="1:11" ht="15" x14ac:dyDescent="0.35">
      <c r="A56" s="211">
        <v>54</v>
      </c>
      <c r="B56" s="555" t="s">
        <v>74</v>
      </c>
      <c r="C56" s="522">
        <v>1984</v>
      </c>
      <c r="D56" s="19">
        <v>32</v>
      </c>
      <c r="E56" s="82" t="s">
        <v>55</v>
      </c>
      <c r="F56" s="556" t="s">
        <v>431</v>
      </c>
      <c r="G56" s="49" t="s">
        <v>66</v>
      </c>
      <c r="H56" s="505">
        <v>8</v>
      </c>
      <c r="I56" s="354">
        <v>3</v>
      </c>
      <c r="J56" s="506"/>
      <c r="K56" s="507">
        <f t="shared" si="2"/>
        <v>0.25263674270296782</v>
      </c>
    </row>
    <row r="57" spans="1:11" ht="15" x14ac:dyDescent="0.35">
      <c r="A57" s="211">
        <v>55</v>
      </c>
      <c r="B57" s="443" t="s">
        <v>197</v>
      </c>
      <c r="C57" s="19">
        <v>1973</v>
      </c>
      <c r="D57" s="19">
        <v>43</v>
      </c>
      <c r="E57" s="375" t="s">
        <v>63</v>
      </c>
      <c r="F57" s="556" t="s">
        <v>432</v>
      </c>
      <c r="G57" s="17" t="s">
        <v>92</v>
      </c>
      <c r="H57" s="505">
        <v>15</v>
      </c>
      <c r="I57" s="277">
        <v>1</v>
      </c>
      <c r="J57" s="506"/>
      <c r="K57" s="507">
        <f t="shared" si="2"/>
        <v>0.25938189845474613</v>
      </c>
    </row>
    <row r="59" spans="1:11" x14ac:dyDescent="0.3">
      <c r="A59" s="456" t="s">
        <v>9</v>
      </c>
      <c r="B59" s="226" t="s">
        <v>433</v>
      </c>
    </row>
    <row r="60" spans="1:11" x14ac:dyDescent="0.3">
      <c r="A60" s="456" t="s">
        <v>363</v>
      </c>
      <c r="B60" s="226" t="s">
        <v>434</v>
      </c>
    </row>
  </sheetData>
  <mergeCells count="1">
    <mergeCell ref="A1:K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B3" sqref="B3"/>
    </sheetView>
  </sheetViews>
  <sheetFormatPr defaultRowHeight="14.4" x14ac:dyDescent="0.3"/>
  <cols>
    <col min="1" max="1" width="3.33203125" bestFit="1" customWidth="1"/>
    <col min="2" max="2" width="17.88671875" bestFit="1" customWidth="1"/>
    <col min="3" max="3" width="5.109375" customWidth="1"/>
    <col min="4" max="4" width="5.33203125" customWidth="1"/>
    <col min="5" max="5" width="18.33203125" bestFit="1" customWidth="1"/>
    <col min="6" max="6" width="6.6640625" customWidth="1"/>
    <col min="7" max="7" width="4.6640625" customWidth="1"/>
    <col min="8" max="8" width="4.44140625" bestFit="1" customWidth="1"/>
    <col min="9" max="9" width="3.33203125" bestFit="1" customWidth="1"/>
    <col min="10" max="10" width="8.33203125" customWidth="1"/>
    <col min="11" max="11" width="6.5546875" bestFit="1" customWidth="1"/>
  </cols>
  <sheetData>
    <row r="1" spans="1:11" ht="15" x14ac:dyDescent="0.35">
      <c r="A1" s="842" t="s">
        <v>447</v>
      </c>
      <c r="B1" s="843"/>
      <c r="C1" s="843"/>
      <c r="D1" s="843"/>
      <c r="E1" s="843"/>
      <c r="F1" s="844"/>
      <c r="G1" s="843"/>
      <c r="H1" s="843"/>
      <c r="I1" s="843"/>
      <c r="J1" s="843"/>
      <c r="K1" s="845"/>
    </row>
    <row r="2" spans="1:11" x14ac:dyDescent="0.3">
      <c r="A2" s="316" t="s">
        <v>1</v>
      </c>
      <c r="B2" s="25" t="s">
        <v>3</v>
      </c>
      <c r="C2" s="497" t="s">
        <v>4</v>
      </c>
      <c r="D2" s="497" t="s">
        <v>195</v>
      </c>
      <c r="E2" s="498" t="s">
        <v>6</v>
      </c>
      <c r="F2" s="499" t="s">
        <v>277</v>
      </c>
      <c r="G2" s="500" t="s">
        <v>2</v>
      </c>
      <c r="H2" s="497" t="s">
        <v>278</v>
      </c>
      <c r="I2" s="501" t="s">
        <v>12</v>
      </c>
      <c r="J2" s="561" t="s">
        <v>279</v>
      </c>
      <c r="K2" s="503" t="s">
        <v>280</v>
      </c>
    </row>
    <row r="3" spans="1:11" x14ac:dyDescent="0.3">
      <c r="A3" s="211">
        <v>1</v>
      </c>
      <c r="B3" s="220" t="s">
        <v>93</v>
      </c>
      <c r="C3" s="19">
        <v>1972</v>
      </c>
      <c r="D3" s="19">
        <v>44</v>
      </c>
      <c r="E3" s="368" t="s">
        <v>53</v>
      </c>
      <c r="F3" s="504">
        <v>0.69930555555555562</v>
      </c>
      <c r="G3" s="17" t="s">
        <v>92</v>
      </c>
      <c r="H3" s="505">
        <v>1</v>
      </c>
      <c r="I3" s="127">
        <v>10</v>
      </c>
      <c r="J3" s="562" t="s">
        <v>448</v>
      </c>
      <c r="K3" s="507">
        <f t="shared" ref="K3:K23" si="0">SUM(F3/4.53)</f>
        <v>0.1543720873191072</v>
      </c>
    </row>
    <row r="4" spans="1:11" x14ac:dyDescent="0.3">
      <c r="A4" s="211">
        <v>2</v>
      </c>
      <c r="B4" s="214" t="s">
        <v>69</v>
      </c>
      <c r="C4" s="18">
        <v>1980</v>
      </c>
      <c r="D4" s="19">
        <v>36</v>
      </c>
      <c r="E4" s="375" t="s">
        <v>63</v>
      </c>
      <c r="F4" s="508">
        <v>0.70763888888888893</v>
      </c>
      <c r="G4" s="17" t="s">
        <v>66</v>
      </c>
      <c r="H4" s="505">
        <v>1</v>
      </c>
      <c r="I4" s="23">
        <v>10</v>
      </c>
      <c r="J4" s="562" t="s">
        <v>9</v>
      </c>
      <c r="K4" s="507">
        <f t="shared" si="0"/>
        <v>0.15621167525141036</v>
      </c>
    </row>
    <row r="5" spans="1:11" x14ac:dyDescent="0.3">
      <c r="A5" s="211">
        <v>3</v>
      </c>
      <c r="B5" s="220" t="s">
        <v>98</v>
      </c>
      <c r="C5" s="18">
        <v>1972</v>
      </c>
      <c r="D5" s="19">
        <v>44</v>
      </c>
      <c r="E5" s="82" t="s">
        <v>99</v>
      </c>
      <c r="F5" s="508">
        <v>0.749305555555556</v>
      </c>
      <c r="G5" s="17" t="s">
        <v>92</v>
      </c>
      <c r="H5" s="505">
        <v>2</v>
      </c>
      <c r="I5" s="272">
        <v>9</v>
      </c>
      <c r="J5" s="562"/>
      <c r="K5" s="507">
        <f t="shared" si="0"/>
        <v>0.16540961491292627</v>
      </c>
    </row>
    <row r="6" spans="1:11" x14ac:dyDescent="0.3">
      <c r="A6" s="211">
        <v>4</v>
      </c>
      <c r="B6" s="219" t="s">
        <v>94</v>
      </c>
      <c r="C6" s="50">
        <v>1972</v>
      </c>
      <c r="D6" s="80">
        <v>44</v>
      </c>
      <c r="E6" s="376" t="s">
        <v>63</v>
      </c>
      <c r="F6" s="510">
        <v>0.75069444444444444</v>
      </c>
      <c r="G6" s="49" t="s">
        <v>92</v>
      </c>
      <c r="H6" s="505">
        <v>3</v>
      </c>
      <c r="I6" s="272">
        <v>8</v>
      </c>
      <c r="J6" s="562" t="s">
        <v>9</v>
      </c>
      <c r="K6" s="507">
        <f t="shared" si="0"/>
        <v>0.16571621290164334</v>
      </c>
    </row>
    <row r="7" spans="1:11" x14ac:dyDescent="0.3">
      <c r="A7" s="211">
        <v>5</v>
      </c>
      <c r="B7" s="214" t="s">
        <v>105</v>
      </c>
      <c r="C7" s="18">
        <v>1971</v>
      </c>
      <c r="D7" s="19">
        <v>45</v>
      </c>
      <c r="E7" s="368" t="s">
        <v>53</v>
      </c>
      <c r="F7" s="508">
        <v>0.7729166666666667</v>
      </c>
      <c r="G7" s="17" t="s">
        <v>92</v>
      </c>
      <c r="H7" s="505">
        <v>4</v>
      </c>
      <c r="I7" s="272">
        <v>7</v>
      </c>
      <c r="J7" s="562"/>
      <c r="K7" s="507">
        <f t="shared" si="0"/>
        <v>0.17062178072111847</v>
      </c>
    </row>
    <row r="8" spans="1:11" x14ac:dyDescent="0.3">
      <c r="A8" s="211">
        <v>6</v>
      </c>
      <c r="B8" s="220" t="s">
        <v>113</v>
      </c>
      <c r="C8" s="19">
        <v>1964</v>
      </c>
      <c r="D8" s="19">
        <v>52</v>
      </c>
      <c r="E8" s="375" t="s">
        <v>63</v>
      </c>
      <c r="F8" s="504">
        <v>0.77500000000000002</v>
      </c>
      <c r="G8" s="17" t="s">
        <v>112</v>
      </c>
      <c r="H8" s="505">
        <v>1</v>
      </c>
      <c r="I8" s="23">
        <v>10</v>
      </c>
      <c r="J8" s="562" t="s">
        <v>9</v>
      </c>
      <c r="K8" s="507">
        <f t="shared" si="0"/>
        <v>0.17108167770419425</v>
      </c>
    </row>
    <row r="9" spans="1:11" x14ac:dyDescent="0.3">
      <c r="A9" s="211">
        <v>7</v>
      </c>
      <c r="B9" s="214" t="s">
        <v>96</v>
      </c>
      <c r="C9" s="18">
        <v>1973</v>
      </c>
      <c r="D9" s="19">
        <v>43</v>
      </c>
      <c r="E9" s="368" t="s">
        <v>53</v>
      </c>
      <c r="F9" s="508">
        <v>0.77569444444444446</v>
      </c>
      <c r="G9" s="17" t="s">
        <v>92</v>
      </c>
      <c r="H9" s="505">
        <v>5</v>
      </c>
      <c r="I9" s="272">
        <v>6</v>
      </c>
      <c r="J9" s="562"/>
      <c r="K9" s="507">
        <f t="shared" si="0"/>
        <v>0.17123497669855287</v>
      </c>
    </row>
    <row r="10" spans="1:11" x14ac:dyDescent="0.3">
      <c r="A10" s="211">
        <v>8</v>
      </c>
      <c r="B10" s="215" t="s">
        <v>87</v>
      </c>
      <c r="C10" s="31">
        <v>1977</v>
      </c>
      <c r="D10" s="19">
        <v>39</v>
      </c>
      <c r="E10" s="83" t="s">
        <v>88</v>
      </c>
      <c r="F10" s="508">
        <v>0.77916666666666667</v>
      </c>
      <c r="G10" s="17" t="s">
        <v>66</v>
      </c>
      <c r="H10" s="505">
        <v>2</v>
      </c>
      <c r="I10" s="272">
        <v>9</v>
      </c>
      <c r="J10" s="562" t="s">
        <v>9</v>
      </c>
      <c r="K10" s="507">
        <f t="shared" si="0"/>
        <v>0.17200147167034582</v>
      </c>
    </row>
    <row r="11" spans="1:11" x14ac:dyDescent="0.3">
      <c r="A11" s="211">
        <v>9</v>
      </c>
      <c r="B11" s="220" t="s">
        <v>102</v>
      </c>
      <c r="C11" s="18">
        <v>1972</v>
      </c>
      <c r="D11" s="19">
        <v>44</v>
      </c>
      <c r="E11" s="59" t="s">
        <v>103</v>
      </c>
      <c r="F11" s="508">
        <v>0.7993055555555556</v>
      </c>
      <c r="G11" s="17" t="s">
        <v>92</v>
      </c>
      <c r="H11" s="505">
        <v>6</v>
      </c>
      <c r="I11" s="272">
        <v>5</v>
      </c>
      <c r="J11" s="562"/>
      <c r="K11" s="507">
        <f t="shared" si="0"/>
        <v>0.17644714250674515</v>
      </c>
    </row>
    <row r="12" spans="1:11" x14ac:dyDescent="0.3">
      <c r="A12" s="211">
        <v>10</v>
      </c>
      <c r="B12" s="220" t="s">
        <v>104</v>
      </c>
      <c r="C12" s="18">
        <v>1972</v>
      </c>
      <c r="D12" s="19">
        <v>44</v>
      </c>
      <c r="E12" s="83" t="s">
        <v>55</v>
      </c>
      <c r="F12" s="504">
        <v>0.80208333333333337</v>
      </c>
      <c r="G12" s="17" t="s">
        <v>92</v>
      </c>
      <c r="H12" s="505">
        <v>7</v>
      </c>
      <c r="I12" s="272">
        <v>4</v>
      </c>
      <c r="J12" s="562" t="s">
        <v>363</v>
      </c>
      <c r="K12" s="507">
        <f t="shared" si="0"/>
        <v>0.17706033848417954</v>
      </c>
    </row>
    <row r="13" spans="1:11" x14ac:dyDescent="0.3">
      <c r="A13" s="211">
        <v>11</v>
      </c>
      <c r="B13" s="214" t="s">
        <v>166</v>
      </c>
      <c r="C13" s="18">
        <v>1977</v>
      </c>
      <c r="D13" s="19">
        <v>39</v>
      </c>
      <c r="E13" s="375" t="s">
        <v>63</v>
      </c>
      <c r="F13" s="508">
        <v>0.80625000000000002</v>
      </c>
      <c r="G13" s="17" t="s">
        <v>149</v>
      </c>
      <c r="H13" s="505">
        <v>1</v>
      </c>
      <c r="I13" s="23">
        <v>10</v>
      </c>
      <c r="J13" s="562" t="s">
        <v>363</v>
      </c>
      <c r="K13" s="507">
        <f t="shared" si="0"/>
        <v>0.17798013245033112</v>
      </c>
    </row>
    <row r="14" spans="1:11" x14ac:dyDescent="0.3">
      <c r="A14" s="211">
        <v>12</v>
      </c>
      <c r="B14" s="215" t="s">
        <v>417</v>
      </c>
      <c r="C14" s="31">
        <v>1977</v>
      </c>
      <c r="D14" s="19">
        <v>39</v>
      </c>
      <c r="E14" s="83" t="s">
        <v>418</v>
      </c>
      <c r="F14" s="504">
        <v>0.80972222222222223</v>
      </c>
      <c r="G14" s="17" t="s">
        <v>66</v>
      </c>
      <c r="H14" s="505">
        <v>3</v>
      </c>
      <c r="I14" s="277">
        <v>8</v>
      </c>
      <c r="J14" s="562"/>
      <c r="K14" s="507">
        <f t="shared" si="0"/>
        <v>0.1787466274221241</v>
      </c>
    </row>
    <row r="15" spans="1:11" x14ac:dyDescent="0.3">
      <c r="A15" s="211">
        <v>13</v>
      </c>
      <c r="B15" s="219" t="s">
        <v>388</v>
      </c>
      <c r="C15" s="50">
        <v>1973</v>
      </c>
      <c r="D15" s="19">
        <v>43</v>
      </c>
      <c r="E15" s="59" t="s">
        <v>292</v>
      </c>
      <c r="F15" s="510">
        <v>0.81180555555555556</v>
      </c>
      <c r="G15" s="49" t="s">
        <v>92</v>
      </c>
      <c r="H15" s="505">
        <v>8</v>
      </c>
      <c r="I15" s="272">
        <v>3</v>
      </c>
      <c r="J15" s="562"/>
      <c r="K15" s="507">
        <f t="shared" si="0"/>
        <v>0.17920652440519988</v>
      </c>
    </row>
    <row r="16" spans="1:11" x14ac:dyDescent="0.3">
      <c r="A16" s="211">
        <v>14</v>
      </c>
      <c r="B16" s="214" t="s">
        <v>151</v>
      </c>
      <c r="C16" s="18">
        <v>1975</v>
      </c>
      <c r="D16" s="19">
        <v>41</v>
      </c>
      <c r="E16" s="375" t="s">
        <v>63</v>
      </c>
      <c r="F16" s="504">
        <v>0.8125</v>
      </c>
      <c r="G16" s="17" t="s">
        <v>149</v>
      </c>
      <c r="H16" s="505">
        <v>2</v>
      </c>
      <c r="I16" s="272">
        <v>9</v>
      </c>
      <c r="J16" s="562" t="s">
        <v>363</v>
      </c>
      <c r="K16" s="507">
        <f t="shared" si="0"/>
        <v>0.1793598233995585</v>
      </c>
    </row>
    <row r="17" spans="1:11" x14ac:dyDescent="0.3">
      <c r="A17" s="211">
        <v>15</v>
      </c>
      <c r="B17" s="214" t="s">
        <v>73</v>
      </c>
      <c r="C17" s="18">
        <v>1977</v>
      </c>
      <c r="D17" s="19">
        <v>39</v>
      </c>
      <c r="E17" s="82" t="s">
        <v>72</v>
      </c>
      <c r="F17" s="504">
        <v>0.81874999999999998</v>
      </c>
      <c r="G17" s="17" t="s">
        <v>66</v>
      </c>
      <c r="H17" s="505">
        <v>4</v>
      </c>
      <c r="I17" s="272">
        <v>7</v>
      </c>
      <c r="J17" s="562"/>
      <c r="K17" s="507">
        <f t="shared" si="0"/>
        <v>0.18073951434878585</v>
      </c>
    </row>
    <row r="18" spans="1:11" x14ac:dyDescent="0.3">
      <c r="A18" s="211">
        <v>16</v>
      </c>
      <c r="B18" s="215" t="s">
        <v>291</v>
      </c>
      <c r="C18" s="31">
        <v>1970</v>
      </c>
      <c r="D18" s="19">
        <v>46</v>
      </c>
      <c r="E18" s="59" t="s">
        <v>292</v>
      </c>
      <c r="F18" s="504">
        <v>0.82430555555555562</v>
      </c>
      <c r="G18" s="17" t="s">
        <v>92</v>
      </c>
      <c r="H18" s="505">
        <v>9</v>
      </c>
      <c r="I18" s="272">
        <v>2</v>
      </c>
      <c r="J18" s="562"/>
      <c r="K18" s="507">
        <f t="shared" si="0"/>
        <v>0.18196590630365464</v>
      </c>
    </row>
    <row r="19" spans="1:11" x14ac:dyDescent="0.3">
      <c r="A19" s="211">
        <v>17</v>
      </c>
      <c r="B19" s="214" t="s">
        <v>154</v>
      </c>
      <c r="C19" s="18">
        <v>1979</v>
      </c>
      <c r="D19" s="19">
        <v>37</v>
      </c>
      <c r="E19" s="368" t="s">
        <v>53</v>
      </c>
      <c r="F19" s="504">
        <v>0.83263888888888893</v>
      </c>
      <c r="G19" s="49" t="s">
        <v>149</v>
      </c>
      <c r="H19" s="505">
        <v>3</v>
      </c>
      <c r="I19" s="272">
        <v>8</v>
      </c>
      <c r="J19" s="562"/>
      <c r="K19" s="507">
        <f t="shared" si="0"/>
        <v>0.18380549423595782</v>
      </c>
    </row>
    <row r="20" spans="1:11" x14ac:dyDescent="0.3">
      <c r="A20" s="211">
        <v>18</v>
      </c>
      <c r="B20" s="215" t="s">
        <v>48</v>
      </c>
      <c r="C20" s="31">
        <v>1986</v>
      </c>
      <c r="D20" s="19">
        <v>30</v>
      </c>
      <c r="E20" s="32" t="s">
        <v>49</v>
      </c>
      <c r="F20" s="504">
        <v>0.83958333333333324</v>
      </c>
      <c r="G20" s="17" t="s">
        <v>66</v>
      </c>
      <c r="H20" s="505">
        <v>5</v>
      </c>
      <c r="I20" s="272">
        <v>6</v>
      </c>
      <c r="J20" s="562"/>
      <c r="K20" s="507">
        <f t="shared" si="0"/>
        <v>0.18533848417954374</v>
      </c>
    </row>
    <row r="21" spans="1:11" x14ac:dyDescent="0.3">
      <c r="A21" s="211">
        <v>19</v>
      </c>
      <c r="B21" s="215" t="s">
        <v>118</v>
      </c>
      <c r="C21" s="31">
        <v>1960</v>
      </c>
      <c r="D21" s="19">
        <v>56</v>
      </c>
      <c r="E21" s="59" t="s">
        <v>55</v>
      </c>
      <c r="F21" s="504">
        <v>0.84583333333333333</v>
      </c>
      <c r="G21" s="17" t="s">
        <v>112</v>
      </c>
      <c r="H21" s="505">
        <v>2</v>
      </c>
      <c r="I21" s="272">
        <v>9</v>
      </c>
      <c r="J21" s="562"/>
      <c r="K21" s="507">
        <f t="shared" si="0"/>
        <v>0.18671817512877115</v>
      </c>
    </row>
    <row r="22" spans="1:11" x14ac:dyDescent="0.3">
      <c r="A22" s="211">
        <v>20</v>
      </c>
      <c r="B22" s="215" t="s">
        <v>393</v>
      </c>
      <c r="C22" s="31">
        <v>1995</v>
      </c>
      <c r="D22" s="19">
        <v>21</v>
      </c>
      <c r="E22" s="549" t="s">
        <v>292</v>
      </c>
      <c r="F22" s="504">
        <v>0.84791666666666676</v>
      </c>
      <c r="G22" s="17" t="s">
        <v>44</v>
      </c>
      <c r="H22" s="505">
        <v>1</v>
      </c>
      <c r="I22" s="23">
        <v>10</v>
      </c>
      <c r="J22" s="562"/>
      <c r="K22" s="507">
        <f t="shared" si="0"/>
        <v>0.18717807211184695</v>
      </c>
    </row>
    <row r="23" spans="1:11" x14ac:dyDescent="0.3">
      <c r="A23" s="211">
        <v>21</v>
      </c>
      <c r="B23" s="479" t="s">
        <v>286</v>
      </c>
      <c r="C23" s="553">
        <v>1994</v>
      </c>
      <c r="D23" s="19">
        <v>22</v>
      </c>
      <c r="E23" s="563" t="s">
        <v>55</v>
      </c>
      <c r="F23" s="504">
        <v>0.8520833333333333</v>
      </c>
      <c r="G23" s="49" t="s">
        <v>44</v>
      </c>
      <c r="H23" s="505">
        <v>2</v>
      </c>
      <c r="I23" s="272">
        <v>9</v>
      </c>
      <c r="J23" s="562" t="s">
        <v>9</v>
      </c>
      <c r="K23" s="507">
        <f t="shared" si="0"/>
        <v>0.1880978660779985</v>
      </c>
    </row>
    <row r="24" spans="1:11" x14ac:dyDescent="0.3">
      <c r="A24" s="211">
        <v>22</v>
      </c>
      <c r="B24" s="214" t="s">
        <v>389</v>
      </c>
      <c r="C24" s="18">
        <v>1979</v>
      </c>
      <c r="D24" s="19">
        <v>37</v>
      </c>
      <c r="E24" s="63" t="s">
        <v>390</v>
      </c>
      <c r="F24" s="504">
        <v>0.85486111111111107</v>
      </c>
      <c r="G24" s="17" t="s">
        <v>66</v>
      </c>
      <c r="H24" s="505">
        <v>6</v>
      </c>
      <c r="I24" s="272">
        <v>5</v>
      </c>
      <c r="J24" s="562"/>
      <c r="K24" s="507">
        <f>SUM(F24)/4.53</f>
        <v>0.18871106205543289</v>
      </c>
    </row>
    <row r="25" spans="1:11" x14ac:dyDescent="0.3">
      <c r="A25" s="211">
        <v>23</v>
      </c>
      <c r="B25" s="214" t="s">
        <v>156</v>
      </c>
      <c r="C25" s="18">
        <v>1979</v>
      </c>
      <c r="D25" s="19">
        <v>37</v>
      </c>
      <c r="E25" s="82" t="s">
        <v>55</v>
      </c>
      <c r="F25" s="508">
        <v>0.85833333333333339</v>
      </c>
      <c r="G25" s="17" t="s">
        <v>149</v>
      </c>
      <c r="H25" s="505">
        <v>4</v>
      </c>
      <c r="I25" s="272">
        <v>7</v>
      </c>
      <c r="J25" s="562" t="s">
        <v>363</v>
      </c>
      <c r="K25" s="507">
        <f t="shared" ref="K25:K34" si="1">SUM(F25/4.53)</f>
        <v>0.18947755702722591</v>
      </c>
    </row>
    <row r="26" spans="1:11" x14ac:dyDescent="0.3">
      <c r="A26" s="211">
        <v>24</v>
      </c>
      <c r="B26" s="214" t="s">
        <v>152</v>
      </c>
      <c r="C26" s="18">
        <v>1973</v>
      </c>
      <c r="D26" s="19">
        <v>43</v>
      </c>
      <c r="E26" s="83" t="s">
        <v>420</v>
      </c>
      <c r="F26" s="508">
        <v>0.87916666666666676</v>
      </c>
      <c r="G26" s="17" t="s">
        <v>149</v>
      </c>
      <c r="H26" s="505">
        <v>5</v>
      </c>
      <c r="I26" s="277">
        <v>6</v>
      </c>
      <c r="J26" s="562"/>
      <c r="K26" s="507">
        <f t="shared" si="1"/>
        <v>0.19407652685798382</v>
      </c>
    </row>
    <row r="27" spans="1:11" x14ac:dyDescent="0.3">
      <c r="A27" s="211">
        <v>25</v>
      </c>
      <c r="B27" s="215" t="s">
        <v>89</v>
      </c>
      <c r="C27" s="31">
        <v>1979</v>
      </c>
      <c r="D27" s="19">
        <v>37</v>
      </c>
      <c r="E27" s="83" t="s">
        <v>55</v>
      </c>
      <c r="F27" s="513">
        <v>0.87986111111111109</v>
      </c>
      <c r="G27" s="17" t="s">
        <v>66</v>
      </c>
      <c r="H27" s="505">
        <v>7</v>
      </c>
      <c r="I27" s="272">
        <v>4</v>
      </c>
      <c r="J27" s="562"/>
      <c r="K27" s="507">
        <f t="shared" si="1"/>
        <v>0.19422982585234239</v>
      </c>
    </row>
    <row r="28" spans="1:11" x14ac:dyDescent="0.3">
      <c r="A28" s="211">
        <v>26</v>
      </c>
      <c r="B28" s="214" t="s">
        <v>157</v>
      </c>
      <c r="C28" s="18">
        <v>1971</v>
      </c>
      <c r="D28" s="19">
        <v>45</v>
      </c>
      <c r="E28" s="83" t="s">
        <v>55</v>
      </c>
      <c r="F28" s="504">
        <v>0.88124999999999998</v>
      </c>
      <c r="G28" s="17" t="s">
        <v>149</v>
      </c>
      <c r="H28" s="505">
        <v>6</v>
      </c>
      <c r="I28" s="272">
        <v>5</v>
      </c>
      <c r="J28" s="562"/>
      <c r="K28" s="507">
        <f t="shared" si="1"/>
        <v>0.1945364238410596</v>
      </c>
    </row>
    <row r="29" spans="1:11" x14ac:dyDescent="0.3">
      <c r="A29" s="211">
        <v>27</v>
      </c>
      <c r="B29" s="215" t="s">
        <v>106</v>
      </c>
      <c r="C29" s="31">
        <v>1967</v>
      </c>
      <c r="D29" s="19">
        <v>49</v>
      </c>
      <c r="E29" s="368" t="s">
        <v>53</v>
      </c>
      <c r="F29" s="508">
        <v>0.8881944444444444</v>
      </c>
      <c r="G29" s="17" t="s">
        <v>92</v>
      </c>
      <c r="H29" s="505">
        <v>10</v>
      </c>
      <c r="I29" s="272">
        <v>1</v>
      </c>
      <c r="J29" s="562"/>
      <c r="K29" s="507">
        <f t="shared" si="1"/>
        <v>0.19606941378464554</v>
      </c>
    </row>
    <row r="30" spans="1:11" x14ac:dyDescent="0.3">
      <c r="A30" s="211">
        <v>28</v>
      </c>
      <c r="B30" s="220" t="s">
        <v>107</v>
      </c>
      <c r="C30" s="18">
        <v>1973</v>
      </c>
      <c r="D30" s="19">
        <v>43</v>
      </c>
      <c r="E30" s="378" t="s">
        <v>51</v>
      </c>
      <c r="F30" s="508">
        <v>0.8930555555555556</v>
      </c>
      <c r="G30" s="17" t="s">
        <v>92</v>
      </c>
      <c r="H30" s="505">
        <v>11</v>
      </c>
      <c r="I30" s="272">
        <v>1</v>
      </c>
      <c r="J30" s="562" t="s">
        <v>9</v>
      </c>
      <c r="K30" s="507">
        <f t="shared" si="1"/>
        <v>0.19714250674515574</v>
      </c>
    </row>
    <row r="31" spans="1:11" x14ac:dyDescent="0.3">
      <c r="A31" s="211">
        <v>29</v>
      </c>
      <c r="B31" s="564" t="s">
        <v>290</v>
      </c>
      <c r="C31" s="358">
        <v>1976</v>
      </c>
      <c r="D31" s="19">
        <v>40</v>
      </c>
      <c r="E31" s="565" t="s">
        <v>53</v>
      </c>
      <c r="F31" s="566">
        <v>0.77083333333333337</v>
      </c>
      <c r="G31" s="99" t="s">
        <v>92</v>
      </c>
      <c r="H31" s="505">
        <v>12</v>
      </c>
      <c r="I31" s="272">
        <v>1</v>
      </c>
      <c r="J31" s="562" t="s">
        <v>449</v>
      </c>
      <c r="K31" s="507">
        <f t="shared" si="1"/>
        <v>0.17016188373804267</v>
      </c>
    </row>
    <row r="32" spans="1:11" x14ac:dyDescent="0.3">
      <c r="A32" s="211">
        <v>30</v>
      </c>
      <c r="B32" s="215" t="s">
        <v>289</v>
      </c>
      <c r="C32" s="31">
        <v>1978</v>
      </c>
      <c r="D32" s="19">
        <v>38</v>
      </c>
      <c r="E32" s="368" t="s">
        <v>53</v>
      </c>
      <c r="F32" s="504">
        <v>0.89861111111111114</v>
      </c>
      <c r="G32" s="17" t="s">
        <v>66</v>
      </c>
      <c r="H32" s="505">
        <v>8</v>
      </c>
      <c r="I32" s="272">
        <v>3</v>
      </c>
      <c r="J32" s="562"/>
      <c r="K32" s="507">
        <f t="shared" si="1"/>
        <v>0.19836889870002453</v>
      </c>
    </row>
    <row r="33" spans="1:11" x14ac:dyDescent="0.3">
      <c r="A33" s="211">
        <v>31</v>
      </c>
      <c r="B33" s="215" t="s">
        <v>60</v>
      </c>
      <c r="C33" s="31">
        <v>2000</v>
      </c>
      <c r="D33" s="19">
        <v>16</v>
      </c>
      <c r="E33" s="32" t="s">
        <v>61</v>
      </c>
      <c r="F33" s="508">
        <v>0.90555555555555556</v>
      </c>
      <c r="G33" s="17" t="s">
        <v>44</v>
      </c>
      <c r="H33" s="505">
        <v>3</v>
      </c>
      <c r="I33" s="272">
        <v>8</v>
      </c>
      <c r="J33" s="562"/>
      <c r="K33" s="507">
        <f t="shared" si="1"/>
        <v>0.1999018886436105</v>
      </c>
    </row>
    <row r="34" spans="1:11" x14ac:dyDescent="0.3">
      <c r="A34" s="211">
        <v>32</v>
      </c>
      <c r="B34" s="214" t="s">
        <v>396</v>
      </c>
      <c r="C34" s="18">
        <v>1976</v>
      </c>
      <c r="D34" s="19">
        <v>40</v>
      </c>
      <c r="E34" s="368" t="s">
        <v>53</v>
      </c>
      <c r="F34" s="508">
        <v>0.90625</v>
      </c>
      <c r="G34" s="17" t="s">
        <v>149</v>
      </c>
      <c r="H34" s="505">
        <v>7</v>
      </c>
      <c r="I34" s="272">
        <v>4</v>
      </c>
      <c r="J34" s="562"/>
      <c r="K34" s="507">
        <f t="shared" si="1"/>
        <v>0.20005518763796909</v>
      </c>
    </row>
    <row r="35" spans="1:11" x14ac:dyDescent="0.3">
      <c r="A35" s="211">
        <v>33</v>
      </c>
      <c r="B35" s="214" t="s">
        <v>85</v>
      </c>
      <c r="C35" s="18">
        <v>1955</v>
      </c>
      <c r="D35" s="19">
        <v>61</v>
      </c>
      <c r="E35" s="83" t="s">
        <v>395</v>
      </c>
      <c r="F35" s="508">
        <v>0.92152777777777783</v>
      </c>
      <c r="G35" s="17" t="s">
        <v>124</v>
      </c>
      <c r="H35" s="505">
        <v>1</v>
      </c>
      <c r="I35" s="23">
        <v>10</v>
      </c>
      <c r="J35" s="562"/>
      <c r="K35" s="507">
        <f>SUM(F35)/4.53</f>
        <v>0.20342776551385824</v>
      </c>
    </row>
    <row r="36" spans="1:11" x14ac:dyDescent="0.3">
      <c r="A36" s="211">
        <v>34</v>
      </c>
      <c r="B36" s="215" t="s">
        <v>119</v>
      </c>
      <c r="C36" s="31">
        <v>1965</v>
      </c>
      <c r="D36" s="19">
        <v>51</v>
      </c>
      <c r="E36" s="83" t="s">
        <v>367</v>
      </c>
      <c r="F36" s="504">
        <v>0.92499999999999993</v>
      </c>
      <c r="G36" s="17" t="s">
        <v>112</v>
      </c>
      <c r="H36" s="505">
        <v>3</v>
      </c>
      <c r="I36" s="272">
        <v>8</v>
      </c>
      <c r="J36" s="562"/>
      <c r="K36" s="507">
        <f>SUM(F36/4.53)</f>
        <v>0.20419426048565117</v>
      </c>
    </row>
    <row r="37" spans="1:11" x14ac:dyDescent="0.3">
      <c r="A37" s="211">
        <v>35</v>
      </c>
      <c r="B37" s="214" t="s">
        <v>421</v>
      </c>
      <c r="C37" s="18">
        <v>1986</v>
      </c>
      <c r="D37" s="19">
        <v>30</v>
      </c>
      <c r="E37" s="83" t="s">
        <v>49</v>
      </c>
      <c r="F37" s="518">
        <v>0.92847222222222225</v>
      </c>
      <c r="G37" s="17" t="s">
        <v>138</v>
      </c>
      <c r="H37" s="505">
        <v>1</v>
      </c>
      <c r="I37" s="23">
        <v>10</v>
      </c>
      <c r="J37" s="562"/>
      <c r="K37" s="507">
        <f>SUM(F37/4.53)</f>
        <v>0.20496075545744419</v>
      </c>
    </row>
    <row r="38" spans="1:11" x14ac:dyDescent="0.3">
      <c r="A38" s="211">
        <v>36</v>
      </c>
      <c r="B38" s="214" t="s">
        <v>135</v>
      </c>
      <c r="C38" s="18">
        <v>1947</v>
      </c>
      <c r="D38" s="19">
        <v>69</v>
      </c>
      <c r="E38" s="375" t="s">
        <v>63</v>
      </c>
      <c r="F38" s="508">
        <v>0.93125000000000002</v>
      </c>
      <c r="G38" s="17" t="s">
        <v>124</v>
      </c>
      <c r="H38" s="505">
        <v>2</v>
      </c>
      <c r="I38" s="272">
        <v>9</v>
      </c>
      <c r="J38" s="562" t="s">
        <v>9</v>
      </c>
      <c r="K38" s="507">
        <f>SUM(F38)/4.53</f>
        <v>0.20557395143487858</v>
      </c>
    </row>
    <row r="39" spans="1:11" x14ac:dyDescent="0.3">
      <c r="A39" s="211">
        <v>37</v>
      </c>
      <c r="B39" s="217" t="s">
        <v>255</v>
      </c>
      <c r="C39" s="50">
        <v>1976</v>
      </c>
      <c r="D39" s="19">
        <v>40</v>
      </c>
      <c r="E39" s="551" t="s">
        <v>55</v>
      </c>
      <c r="F39" s="567">
        <v>0.94652777777777775</v>
      </c>
      <c r="G39" s="49" t="s">
        <v>149</v>
      </c>
      <c r="H39" s="505">
        <v>8</v>
      </c>
      <c r="I39" s="272">
        <v>3</v>
      </c>
      <c r="J39" s="562"/>
      <c r="K39" s="507">
        <f t="shared" ref="K39:K48" si="2">SUM(F39/4.53)</f>
        <v>0.20894652931076771</v>
      </c>
    </row>
    <row r="40" spans="1:11" x14ac:dyDescent="0.3">
      <c r="A40" s="211">
        <v>38</v>
      </c>
      <c r="B40" s="214" t="s">
        <v>79</v>
      </c>
      <c r="C40" s="18">
        <v>1980</v>
      </c>
      <c r="D40" s="19">
        <v>36</v>
      </c>
      <c r="E40" s="369" t="s">
        <v>53</v>
      </c>
      <c r="F40" s="504">
        <v>0.95347222222222217</v>
      </c>
      <c r="G40" s="17" t="s">
        <v>66</v>
      </c>
      <c r="H40" s="505">
        <v>9</v>
      </c>
      <c r="I40" s="272">
        <v>2</v>
      </c>
      <c r="J40" s="562"/>
      <c r="K40" s="507">
        <f t="shared" si="2"/>
        <v>0.21047951925435368</v>
      </c>
    </row>
    <row r="41" spans="1:11" x14ac:dyDescent="0.3">
      <c r="A41" s="211">
        <v>39</v>
      </c>
      <c r="B41" s="214" t="s">
        <v>161</v>
      </c>
      <c r="C41" s="18">
        <v>1974</v>
      </c>
      <c r="D41" s="19">
        <v>42</v>
      </c>
      <c r="E41" s="371" t="s">
        <v>53</v>
      </c>
      <c r="F41" s="508">
        <v>0.95347222222222217</v>
      </c>
      <c r="G41" s="17" t="s">
        <v>149</v>
      </c>
      <c r="H41" s="505">
        <v>9</v>
      </c>
      <c r="I41" s="272">
        <v>2</v>
      </c>
      <c r="J41" s="562" t="s">
        <v>9</v>
      </c>
      <c r="K41" s="507">
        <f t="shared" si="2"/>
        <v>0.21047951925435368</v>
      </c>
    </row>
    <row r="42" spans="1:11" x14ac:dyDescent="0.3">
      <c r="A42" s="211">
        <v>40</v>
      </c>
      <c r="B42" s="220" t="s">
        <v>125</v>
      </c>
      <c r="C42" s="19">
        <v>1948</v>
      </c>
      <c r="D42" s="19">
        <v>68</v>
      </c>
      <c r="E42" s="526" t="s">
        <v>51</v>
      </c>
      <c r="F42" s="524" t="s">
        <v>439</v>
      </c>
      <c r="G42" s="17" t="s">
        <v>124</v>
      </c>
      <c r="H42" s="505">
        <v>3</v>
      </c>
      <c r="I42" s="272">
        <v>8</v>
      </c>
      <c r="J42" s="562"/>
      <c r="K42" s="507">
        <f t="shared" si="2"/>
        <v>0.22320333578611723</v>
      </c>
    </row>
    <row r="43" spans="1:11" x14ac:dyDescent="0.3">
      <c r="A43" s="211">
        <v>41</v>
      </c>
      <c r="B43" s="214" t="s">
        <v>302</v>
      </c>
      <c r="C43" s="18">
        <v>1975</v>
      </c>
      <c r="D43" s="19">
        <v>41</v>
      </c>
      <c r="E43" s="83" t="s">
        <v>303</v>
      </c>
      <c r="F43" s="524" t="s">
        <v>444</v>
      </c>
      <c r="G43" s="17" t="s">
        <v>149</v>
      </c>
      <c r="H43" s="505">
        <v>10</v>
      </c>
      <c r="I43" s="272">
        <v>1</v>
      </c>
      <c r="J43" s="562"/>
      <c r="K43" s="507">
        <f t="shared" si="2"/>
        <v>0.23132818248712286</v>
      </c>
    </row>
    <row r="44" spans="1:11" x14ac:dyDescent="0.3">
      <c r="A44" s="211">
        <v>42</v>
      </c>
      <c r="B44" s="221" t="s">
        <v>131</v>
      </c>
      <c r="C44" s="89">
        <v>1945</v>
      </c>
      <c r="D44" s="19">
        <v>71</v>
      </c>
      <c r="E44" s="526" t="s">
        <v>51</v>
      </c>
      <c r="F44" s="524" t="s">
        <v>441</v>
      </c>
      <c r="G44" s="17" t="s">
        <v>124</v>
      </c>
      <c r="H44" s="505">
        <v>4</v>
      </c>
      <c r="I44" s="272">
        <v>7</v>
      </c>
      <c r="J44" s="562"/>
      <c r="K44" s="507">
        <f t="shared" si="2"/>
        <v>0.244205298013245</v>
      </c>
    </row>
    <row r="45" spans="1:11" x14ac:dyDescent="0.3">
      <c r="A45" s="211">
        <v>43</v>
      </c>
      <c r="B45" s="214" t="s">
        <v>130</v>
      </c>
      <c r="C45" s="18">
        <v>1945</v>
      </c>
      <c r="D45" s="19">
        <v>71</v>
      </c>
      <c r="E45" s="375" t="s">
        <v>63</v>
      </c>
      <c r="F45" s="524" t="s">
        <v>440</v>
      </c>
      <c r="G45" s="17" t="s">
        <v>124</v>
      </c>
      <c r="H45" s="505">
        <v>5</v>
      </c>
      <c r="I45" s="272">
        <v>6</v>
      </c>
      <c r="J45" s="562"/>
      <c r="K45" s="507">
        <f t="shared" si="2"/>
        <v>0.24573828795683098</v>
      </c>
    </row>
    <row r="46" spans="1:11" x14ac:dyDescent="0.3">
      <c r="A46" s="211">
        <v>44</v>
      </c>
      <c r="B46" s="214" t="s">
        <v>162</v>
      </c>
      <c r="C46" s="18">
        <v>1973</v>
      </c>
      <c r="D46" s="19">
        <v>43</v>
      </c>
      <c r="E46" s="371" t="s">
        <v>53</v>
      </c>
      <c r="F46" s="524" t="s">
        <v>445</v>
      </c>
      <c r="G46" s="17" t="s">
        <v>149</v>
      </c>
      <c r="H46" s="505">
        <v>11</v>
      </c>
      <c r="I46" s="272">
        <v>1</v>
      </c>
      <c r="J46" s="562"/>
      <c r="K46" s="507">
        <f t="shared" si="2"/>
        <v>0.25187024773117489</v>
      </c>
    </row>
    <row r="47" spans="1:11" x14ac:dyDescent="0.3">
      <c r="A47" s="211">
        <v>45</v>
      </c>
      <c r="B47" s="351" t="s">
        <v>249</v>
      </c>
      <c r="C47" s="89">
        <v>1975</v>
      </c>
      <c r="D47" s="19">
        <v>41</v>
      </c>
      <c r="E47" s="371" t="s">
        <v>53</v>
      </c>
      <c r="F47" s="524" t="s">
        <v>438</v>
      </c>
      <c r="G47" s="17" t="s">
        <v>92</v>
      </c>
      <c r="H47" s="505">
        <v>13</v>
      </c>
      <c r="I47" s="272">
        <v>1</v>
      </c>
      <c r="J47" s="562"/>
      <c r="K47" s="507">
        <f t="shared" si="2"/>
        <v>0.28513612950699041</v>
      </c>
    </row>
    <row r="48" spans="1:11" x14ac:dyDescent="0.3">
      <c r="A48" s="211">
        <v>46</v>
      </c>
      <c r="B48" s="221" t="s">
        <v>144</v>
      </c>
      <c r="C48" s="89">
        <v>1986</v>
      </c>
      <c r="D48" s="19">
        <v>30</v>
      </c>
      <c r="E48" s="368" t="s">
        <v>53</v>
      </c>
      <c r="F48" s="524" t="s">
        <v>443</v>
      </c>
      <c r="G48" s="17" t="s">
        <v>138</v>
      </c>
      <c r="H48" s="505">
        <v>2</v>
      </c>
      <c r="I48" s="272">
        <v>9</v>
      </c>
      <c r="J48" s="562"/>
      <c r="K48" s="507">
        <f t="shared" si="2"/>
        <v>0.30276551385822903</v>
      </c>
    </row>
    <row r="49" spans="1:11" x14ac:dyDescent="0.3">
      <c r="A49" s="211">
        <v>47</v>
      </c>
      <c r="B49" s="221" t="s">
        <v>127</v>
      </c>
      <c r="C49" s="89">
        <v>1952</v>
      </c>
      <c r="D49" s="19">
        <v>64</v>
      </c>
      <c r="E49" s="375" t="s">
        <v>63</v>
      </c>
      <c r="F49" s="524" t="s">
        <v>442</v>
      </c>
      <c r="G49" s="17" t="s">
        <v>124</v>
      </c>
      <c r="H49" s="505">
        <v>6</v>
      </c>
      <c r="I49" s="272">
        <v>0</v>
      </c>
      <c r="J49" s="506" t="s">
        <v>450</v>
      </c>
      <c r="K49" s="507" t="s">
        <v>64</v>
      </c>
    </row>
  </sheetData>
  <mergeCells count="1">
    <mergeCell ref="A1:K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workbookViewId="0">
      <selection activeCell="N19" sqref="N19"/>
    </sheetView>
  </sheetViews>
  <sheetFormatPr defaultRowHeight="14.4" x14ac:dyDescent="0.3"/>
  <cols>
    <col min="1" max="1" width="3.33203125" bestFit="1" customWidth="1"/>
    <col min="2" max="2" width="16" bestFit="1" customWidth="1"/>
    <col min="3" max="3" width="3.88671875" bestFit="1" customWidth="1"/>
    <col min="4" max="4" width="4" bestFit="1" customWidth="1"/>
    <col min="5" max="5" width="18.33203125" bestFit="1" customWidth="1"/>
    <col min="6" max="6" width="7.109375" style="723" customWidth="1"/>
    <col min="7" max="7" width="3.44140625" bestFit="1" customWidth="1"/>
    <col min="8" max="8" width="4.44140625" bestFit="1" customWidth="1"/>
    <col min="9" max="9" width="3.33203125" bestFit="1" customWidth="1"/>
    <col min="10" max="10" width="7.6640625" bestFit="1" customWidth="1"/>
    <col min="11" max="11" width="6.88671875" bestFit="1" customWidth="1"/>
  </cols>
  <sheetData>
    <row r="1" spans="1:11" ht="15" x14ac:dyDescent="0.35">
      <c r="A1" s="842" t="s">
        <v>452</v>
      </c>
      <c r="B1" s="843"/>
      <c r="C1" s="843"/>
      <c r="D1" s="843"/>
      <c r="E1" s="843"/>
      <c r="F1" s="844"/>
      <c r="G1" s="843"/>
      <c r="H1" s="843"/>
      <c r="I1" s="843"/>
      <c r="J1" s="843"/>
      <c r="K1" s="845"/>
    </row>
    <row r="2" spans="1:11" x14ac:dyDescent="0.3">
      <c r="A2" s="316" t="s">
        <v>1</v>
      </c>
      <c r="B2" s="419" t="s">
        <v>3</v>
      </c>
      <c r="C2" s="420" t="s">
        <v>4</v>
      </c>
      <c r="D2" s="420" t="s">
        <v>195</v>
      </c>
      <c r="E2" s="421" t="s">
        <v>6</v>
      </c>
      <c r="F2" s="574" t="s">
        <v>277</v>
      </c>
      <c r="G2" s="423" t="s">
        <v>2</v>
      </c>
      <c r="H2" s="497" t="s">
        <v>278</v>
      </c>
      <c r="I2" s="424" t="s">
        <v>12</v>
      </c>
      <c r="J2" s="425" t="s">
        <v>279</v>
      </c>
      <c r="K2" s="426" t="s">
        <v>280</v>
      </c>
    </row>
    <row r="3" spans="1:11" ht="15" x14ac:dyDescent="0.35">
      <c r="A3" s="575">
        <v>1</v>
      </c>
      <c r="B3" s="214" t="s">
        <v>45</v>
      </c>
      <c r="C3" s="18">
        <v>1995</v>
      </c>
      <c r="D3" s="19">
        <v>21</v>
      </c>
      <c r="E3" s="20" t="s">
        <v>46</v>
      </c>
      <c r="F3" s="576">
        <v>0.65902777777777777</v>
      </c>
      <c r="G3" s="577" t="s">
        <v>44</v>
      </c>
      <c r="H3" s="505">
        <v>1</v>
      </c>
      <c r="I3" s="23">
        <v>10</v>
      </c>
      <c r="J3" s="432" t="s">
        <v>453</v>
      </c>
      <c r="K3" s="507">
        <f t="shared" ref="K3:K65" si="0">SUM(F3/4.53)</f>
        <v>0.14548074564630856</v>
      </c>
    </row>
    <row r="4" spans="1:11" ht="15" x14ac:dyDescent="0.35">
      <c r="A4" s="575">
        <v>2</v>
      </c>
      <c r="B4" s="215" t="s">
        <v>381</v>
      </c>
      <c r="C4" s="31">
        <v>1990</v>
      </c>
      <c r="D4" s="19">
        <v>26</v>
      </c>
      <c r="E4" s="378" t="s">
        <v>51</v>
      </c>
      <c r="F4" s="576">
        <v>0.68194444444444446</v>
      </c>
      <c r="G4" s="577" t="s">
        <v>44</v>
      </c>
      <c r="H4" s="505">
        <v>2</v>
      </c>
      <c r="I4" s="272">
        <v>9</v>
      </c>
      <c r="J4" s="432"/>
      <c r="K4" s="507">
        <f t="shared" si="0"/>
        <v>0.15053961246014225</v>
      </c>
    </row>
    <row r="5" spans="1:11" ht="15" x14ac:dyDescent="0.35">
      <c r="A5" s="575">
        <v>3</v>
      </c>
      <c r="B5" s="220" t="s">
        <v>93</v>
      </c>
      <c r="C5" s="19">
        <v>1972</v>
      </c>
      <c r="D5" s="19">
        <v>44</v>
      </c>
      <c r="E5" s="371" t="s">
        <v>53</v>
      </c>
      <c r="F5" s="576">
        <v>0.70694444444444438</v>
      </c>
      <c r="G5" s="577" t="s">
        <v>92</v>
      </c>
      <c r="H5" s="505">
        <v>1</v>
      </c>
      <c r="I5" s="23">
        <v>10</v>
      </c>
      <c r="J5" s="432"/>
      <c r="K5" s="507">
        <f t="shared" si="0"/>
        <v>0.15605837625705174</v>
      </c>
    </row>
    <row r="6" spans="1:11" ht="15" x14ac:dyDescent="0.35">
      <c r="A6" s="575">
        <v>4</v>
      </c>
      <c r="B6" s="214" t="s">
        <v>69</v>
      </c>
      <c r="C6" s="18">
        <v>1980</v>
      </c>
      <c r="D6" s="19">
        <v>36</v>
      </c>
      <c r="E6" s="375" t="s">
        <v>63</v>
      </c>
      <c r="F6" s="576">
        <v>0.72291666666666676</v>
      </c>
      <c r="G6" s="577" t="s">
        <v>66</v>
      </c>
      <c r="H6" s="505">
        <v>1</v>
      </c>
      <c r="I6" s="23">
        <v>10</v>
      </c>
      <c r="J6" s="432"/>
      <c r="K6" s="507">
        <f t="shared" si="0"/>
        <v>0.15958425312729949</v>
      </c>
    </row>
    <row r="7" spans="1:11" ht="15" x14ac:dyDescent="0.35">
      <c r="A7" s="575">
        <v>5</v>
      </c>
      <c r="B7" s="220" t="s">
        <v>98</v>
      </c>
      <c r="C7" s="18">
        <v>1972</v>
      </c>
      <c r="D7" s="19">
        <v>44</v>
      </c>
      <c r="E7" s="83" t="s">
        <v>99</v>
      </c>
      <c r="F7" s="578">
        <v>0.74513888888888891</v>
      </c>
      <c r="G7" s="577" t="s">
        <v>92</v>
      </c>
      <c r="H7" s="505">
        <v>2</v>
      </c>
      <c r="I7" s="272">
        <v>9</v>
      </c>
      <c r="J7" s="432" t="s">
        <v>9</v>
      </c>
      <c r="K7" s="507">
        <f t="shared" si="0"/>
        <v>0.16448982094677458</v>
      </c>
    </row>
    <row r="8" spans="1:11" ht="15" x14ac:dyDescent="0.35">
      <c r="A8" s="575">
        <v>6</v>
      </c>
      <c r="B8" s="348" t="s">
        <v>95</v>
      </c>
      <c r="C8" s="349">
        <v>1974</v>
      </c>
      <c r="D8" s="19">
        <v>42</v>
      </c>
      <c r="E8" s="546" t="s">
        <v>55</v>
      </c>
      <c r="F8" s="578">
        <v>0.75347222222222221</v>
      </c>
      <c r="G8" s="577" t="s">
        <v>92</v>
      </c>
      <c r="H8" s="505">
        <v>3</v>
      </c>
      <c r="I8" s="277">
        <v>8</v>
      </c>
      <c r="J8" s="432"/>
      <c r="K8" s="507">
        <f t="shared" si="0"/>
        <v>0.16632940887907774</v>
      </c>
    </row>
    <row r="9" spans="1:11" ht="15" x14ac:dyDescent="0.35">
      <c r="A9" s="575">
        <v>7</v>
      </c>
      <c r="B9" s="219" t="s">
        <v>94</v>
      </c>
      <c r="C9" s="50">
        <v>1972</v>
      </c>
      <c r="D9" s="80">
        <v>44</v>
      </c>
      <c r="E9" s="376" t="s">
        <v>63</v>
      </c>
      <c r="F9" s="579">
        <v>0.75624999999999998</v>
      </c>
      <c r="G9" s="580" t="s">
        <v>92</v>
      </c>
      <c r="H9" s="505">
        <v>4</v>
      </c>
      <c r="I9" s="272">
        <v>7</v>
      </c>
      <c r="J9" s="432"/>
      <c r="K9" s="507">
        <f t="shared" si="0"/>
        <v>0.16694260485651213</v>
      </c>
    </row>
    <row r="10" spans="1:11" ht="15" x14ac:dyDescent="0.35">
      <c r="A10" s="575">
        <v>8</v>
      </c>
      <c r="B10" s="214" t="s">
        <v>116</v>
      </c>
      <c r="C10" s="18">
        <v>1963</v>
      </c>
      <c r="D10" s="19">
        <v>53</v>
      </c>
      <c r="E10" s="379" t="s">
        <v>51</v>
      </c>
      <c r="F10" s="576">
        <v>0.77013888888888893</v>
      </c>
      <c r="G10" s="577" t="s">
        <v>112</v>
      </c>
      <c r="H10" s="505">
        <v>1</v>
      </c>
      <c r="I10" s="23">
        <v>10</v>
      </c>
      <c r="J10" s="432"/>
      <c r="K10" s="507">
        <f t="shared" si="0"/>
        <v>0.17000858474368408</v>
      </c>
    </row>
    <row r="11" spans="1:11" ht="15" x14ac:dyDescent="0.35">
      <c r="A11" s="575">
        <v>9</v>
      </c>
      <c r="B11" s="220" t="s">
        <v>113</v>
      </c>
      <c r="C11" s="19">
        <v>1964</v>
      </c>
      <c r="D11" s="19">
        <v>52</v>
      </c>
      <c r="E11" s="375" t="s">
        <v>63</v>
      </c>
      <c r="F11" s="576">
        <v>0.77361111111111114</v>
      </c>
      <c r="G11" s="577" t="s">
        <v>112</v>
      </c>
      <c r="H11" s="505">
        <v>2</v>
      </c>
      <c r="I11" s="272">
        <v>9</v>
      </c>
      <c r="J11" s="432" t="s">
        <v>9</v>
      </c>
      <c r="K11" s="507">
        <f t="shared" si="0"/>
        <v>0.17077507971547706</v>
      </c>
    </row>
    <row r="12" spans="1:11" ht="15" x14ac:dyDescent="0.35">
      <c r="A12" s="575">
        <v>10</v>
      </c>
      <c r="B12" s="214" t="s">
        <v>96</v>
      </c>
      <c r="C12" s="18">
        <v>1973</v>
      </c>
      <c r="D12" s="19">
        <v>43</v>
      </c>
      <c r="E12" s="368" t="s">
        <v>53</v>
      </c>
      <c r="F12" s="578">
        <v>0.77916666666666667</v>
      </c>
      <c r="G12" s="577" t="s">
        <v>92</v>
      </c>
      <c r="H12" s="505">
        <v>5</v>
      </c>
      <c r="I12" s="272">
        <v>6</v>
      </c>
      <c r="J12" s="432"/>
      <c r="K12" s="507">
        <f t="shared" si="0"/>
        <v>0.17200147167034582</v>
      </c>
    </row>
    <row r="13" spans="1:11" ht="15" x14ac:dyDescent="0.35">
      <c r="A13" s="575">
        <v>11</v>
      </c>
      <c r="B13" s="215" t="s">
        <v>87</v>
      </c>
      <c r="C13" s="31">
        <v>1977</v>
      </c>
      <c r="D13" s="19">
        <v>39</v>
      </c>
      <c r="E13" s="82" t="s">
        <v>88</v>
      </c>
      <c r="F13" s="576">
        <v>0.78611111111111109</v>
      </c>
      <c r="G13" s="577" t="s">
        <v>66</v>
      </c>
      <c r="H13" s="505">
        <v>2</v>
      </c>
      <c r="I13" s="272">
        <v>9</v>
      </c>
      <c r="J13" s="432"/>
      <c r="K13" s="507">
        <f t="shared" si="0"/>
        <v>0.1735344616139318</v>
      </c>
    </row>
    <row r="14" spans="1:11" ht="15" x14ac:dyDescent="0.35">
      <c r="A14" s="575">
        <v>12</v>
      </c>
      <c r="B14" s="214" t="s">
        <v>79</v>
      </c>
      <c r="C14" s="18">
        <v>1980</v>
      </c>
      <c r="D14" s="19">
        <v>36</v>
      </c>
      <c r="E14" s="369" t="s">
        <v>53</v>
      </c>
      <c r="F14" s="578">
        <v>0.79791666666666661</v>
      </c>
      <c r="G14" s="577" t="s">
        <v>66</v>
      </c>
      <c r="H14" s="505">
        <v>3</v>
      </c>
      <c r="I14" s="277">
        <v>8</v>
      </c>
      <c r="J14" s="432"/>
      <c r="K14" s="507">
        <f t="shared" si="0"/>
        <v>0.17614054451802794</v>
      </c>
    </row>
    <row r="15" spans="1:11" ht="15" x14ac:dyDescent="0.35">
      <c r="A15" s="575">
        <v>13</v>
      </c>
      <c r="B15" s="220" t="s">
        <v>104</v>
      </c>
      <c r="C15" s="18">
        <v>1972</v>
      </c>
      <c r="D15" s="19">
        <v>44</v>
      </c>
      <c r="E15" s="83" t="s">
        <v>55</v>
      </c>
      <c r="F15" s="578">
        <v>0.7993055555555556</v>
      </c>
      <c r="G15" s="577" t="s">
        <v>92</v>
      </c>
      <c r="H15" s="505">
        <v>6</v>
      </c>
      <c r="I15" s="272">
        <v>5</v>
      </c>
      <c r="J15" s="432" t="s">
        <v>363</v>
      </c>
      <c r="K15" s="507">
        <f t="shared" si="0"/>
        <v>0.17644714250674515</v>
      </c>
    </row>
    <row r="16" spans="1:11" ht="15" x14ac:dyDescent="0.35">
      <c r="A16" s="575">
        <v>14</v>
      </c>
      <c r="B16" s="215" t="s">
        <v>286</v>
      </c>
      <c r="C16" s="31">
        <v>1994</v>
      </c>
      <c r="D16" s="19">
        <v>22</v>
      </c>
      <c r="E16" s="32" t="s">
        <v>55</v>
      </c>
      <c r="F16" s="576">
        <v>0.80347222222222225</v>
      </c>
      <c r="G16" s="577" t="s">
        <v>44</v>
      </c>
      <c r="H16" s="505">
        <v>3</v>
      </c>
      <c r="I16" s="277">
        <v>8</v>
      </c>
      <c r="J16" s="432" t="s">
        <v>9</v>
      </c>
      <c r="K16" s="507">
        <f t="shared" si="0"/>
        <v>0.17736693647289672</v>
      </c>
    </row>
    <row r="17" spans="1:11" ht="15" x14ac:dyDescent="0.35">
      <c r="A17" s="575">
        <v>15</v>
      </c>
      <c r="B17" s="215" t="s">
        <v>48</v>
      </c>
      <c r="C17" s="31">
        <v>1986</v>
      </c>
      <c r="D17" s="19">
        <v>30</v>
      </c>
      <c r="E17" s="549" t="s">
        <v>49</v>
      </c>
      <c r="F17" s="576">
        <v>0.80625000000000002</v>
      </c>
      <c r="G17" s="577" t="s">
        <v>66</v>
      </c>
      <c r="H17" s="505">
        <v>4</v>
      </c>
      <c r="I17" s="277">
        <v>7</v>
      </c>
      <c r="J17" s="432" t="s">
        <v>9</v>
      </c>
      <c r="K17" s="507">
        <f t="shared" si="0"/>
        <v>0.17798013245033112</v>
      </c>
    </row>
    <row r="18" spans="1:11" ht="15" x14ac:dyDescent="0.35">
      <c r="A18" s="575">
        <v>16</v>
      </c>
      <c r="B18" s="217" t="s">
        <v>166</v>
      </c>
      <c r="C18" s="50">
        <v>1977</v>
      </c>
      <c r="D18" s="19">
        <v>39</v>
      </c>
      <c r="E18" s="376" t="s">
        <v>63</v>
      </c>
      <c r="F18" s="581">
        <v>0.81388888888888899</v>
      </c>
      <c r="G18" s="580" t="s">
        <v>149</v>
      </c>
      <c r="H18" s="505">
        <v>1</v>
      </c>
      <c r="I18" s="23">
        <v>10</v>
      </c>
      <c r="J18" s="432"/>
      <c r="K18" s="507">
        <f t="shared" si="0"/>
        <v>0.17966642138827571</v>
      </c>
    </row>
    <row r="19" spans="1:11" ht="15" x14ac:dyDescent="0.35">
      <c r="A19" s="575">
        <v>17</v>
      </c>
      <c r="B19" s="220" t="s">
        <v>388</v>
      </c>
      <c r="C19" s="18">
        <v>1973</v>
      </c>
      <c r="D19" s="19">
        <v>43</v>
      </c>
      <c r="E19" s="63" t="s">
        <v>292</v>
      </c>
      <c r="F19" s="578">
        <v>0.82638888888888884</v>
      </c>
      <c r="G19" s="577" t="s">
        <v>92</v>
      </c>
      <c r="H19" s="505">
        <v>7</v>
      </c>
      <c r="I19" s="272">
        <v>4</v>
      </c>
      <c r="J19" s="432"/>
      <c r="K19" s="507">
        <f t="shared" si="0"/>
        <v>0.18242580328673041</v>
      </c>
    </row>
    <row r="20" spans="1:11" ht="15" x14ac:dyDescent="0.35">
      <c r="A20" s="575">
        <v>18</v>
      </c>
      <c r="B20" s="215" t="s">
        <v>393</v>
      </c>
      <c r="C20" s="31">
        <v>1995</v>
      </c>
      <c r="D20" s="19">
        <v>21</v>
      </c>
      <c r="E20" s="549" t="s">
        <v>292</v>
      </c>
      <c r="F20" s="576">
        <v>0.82708333333333339</v>
      </c>
      <c r="G20" s="577" t="s">
        <v>44</v>
      </c>
      <c r="H20" s="505">
        <v>4</v>
      </c>
      <c r="I20" s="272">
        <v>7</v>
      </c>
      <c r="J20" s="432" t="s">
        <v>9</v>
      </c>
      <c r="K20" s="507">
        <f t="shared" si="0"/>
        <v>0.18257910228108903</v>
      </c>
    </row>
    <row r="21" spans="1:11" ht="15" x14ac:dyDescent="0.35">
      <c r="A21" s="575">
        <v>19</v>
      </c>
      <c r="B21" s="558" t="s">
        <v>80</v>
      </c>
      <c r="C21" s="559">
        <v>1976</v>
      </c>
      <c r="D21" s="19">
        <v>40</v>
      </c>
      <c r="E21" s="371" t="s">
        <v>53</v>
      </c>
      <c r="F21" s="578">
        <v>0.82708333333333339</v>
      </c>
      <c r="G21" s="577" t="s">
        <v>92</v>
      </c>
      <c r="H21" s="505">
        <v>8</v>
      </c>
      <c r="I21" s="272">
        <v>3</v>
      </c>
      <c r="J21" s="432"/>
      <c r="K21" s="507">
        <f t="shared" si="0"/>
        <v>0.18257910228108903</v>
      </c>
    </row>
    <row r="22" spans="1:11" ht="15" x14ac:dyDescent="0.35">
      <c r="A22" s="575">
        <v>20</v>
      </c>
      <c r="B22" s="214" t="s">
        <v>151</v>
      </c>
      <c r="C22" s="18">
        <v>1975</v>
      </c>
      <c r="D22" s="19">
        <v>41</v>
      </c>
      <c r="E22" s="375" t="s">
        <v>63</v>
      </c>
      <c r="F22" s="576">
        <v>0.82916666666666661</v>
      </c>
      <c r="G22" s="580" t="s">
        <v>149</v>
      </c>
      <c r="H22" s="505">
        <v>2</v>
      </c>
      <c r="I22" s="272">
        <v>9</v>
      </c>
      <c r="J22" s="432"/>
      <c r="K22" s="507">
        <f t="shared" si="0"/>
        <v>0.18303899926416481</v>
      </c>
    </row>
    <row r="23" spans="1:11" ht="15" x14ac:dyDescent="0.35">
      <c r="A23" s="575">
        <v>21</v>
      </c>
      <c r="B23" s="215" t="s">
        <v>118</v>
      </c>
      <c r="C23" s="31">
        <v>1960</v>
      </c>
      <c r="D23" s="19">
        <v>56</v>
      </c>
      <c r="E23" s="59" t="s">
        <v>55</v>
      </c>
      <c r="F23" s="576">
        <v>0.84236111111111101</v>
      </c>
      <c r="G23" s="577" t="s">
        <v>112</v>
      </c>
      <c r="H23" s="582">
        <v>3</v>
      </c>
      <c r="I23" s="272">
        <v>8</v>
      </c>
      <c r="J23" s="583"/>
      <c r="K23" s="507">
        <f t="shared" si="0"/>
        <v>0.18595168015697813</v>
      </c>
    </row>
    <row r="24" spans="1:11" ht="15" x14ac:dyDescent="0.35">
      <c r="A24" s="575">
        <v>22</v>
      </c>
      <c r="B24" s="479" t="s">
        <v>291</v>
      </c>
      <c r="C24" s="553">
        <v>1970</v>
      </c>
      <c r="D24" s="584">
        <v>46</v>
      </c>
      <c r="E24" s="515" t="s">
        <v>292</v>
      </c>
      <c r="F24" s="585">
        <v>0.84583333333333333</v>
      </c>
      <c r="G24" s="580" t="s">
        <v>92</v>
      </c>
      <c r="H24" s="586">
        <v>9</v>
      </c>
      <c r="I24" s="587">
        <v>2</v>
      </c>
      <c r="J24" s="588"/>
      <c r="K24" s="589">
        <f t="shared" si="0"/>
        <v>0.18671817512877115</v>
      </c>
    </row>
    <row r="25" spans="1:11" ht="15" x14ac:dyDescent="0.35">
      <c r="A25" s="590">
        <v>23</v>
      </c>
      <c r="B25" s="591" t="s">
        <v>154</v>
      </c>
      <c r="C25" s="592">
        <v>1979</v>
      </c>
      <c r="D25" s="593">
        <v>37</v>
      </c>
      <c r="E25" s="594" t="s">
        <v>53</v>
      </c>
      <c r="F25" s="595">
        <v>0.84791666666666676</v>
      </c>
      <c r="G25" s="596" t="s">
        <v>149</v>
      </c>
      <c r="H25" s="597">
        <v>3</v>
      </c>
      <c r="I25" s="598">
        <v>8</v>
      </c>
      <c r="J25" s="599"/>
      <c r="K25" s="600">
        <f t="shared" si="0"/>
        <v>0.18717807211184695</v>
      </c>
    </row>
    <row r="26" spans="1:11" ht="15" x14ac:dyDescent="0.35">
      <c r="A26" s="601">
        <v>24</v>
      </c>
      <c r="B26" s="602" t="s">
        <v>60</v>
      </c>
      <c r="C26" s="603">
        <v>2000</v>
      </c>
      <c r="D26" s="593">
        <v>16</v>
      </c>
      <c r="E26" s="549" t="s">
        <v>61</v>
      </c>
      <c r="F26" s="595">
        <v>0.85486111111111107</v>
      </c>
      <c r="G26" s="596" t="s">
        <v>44</v>
      </c>
      <c r="H26" s="597">
        <v>5</v>
      </c>
      <c r="I26" s="598">
        <v>6</v>
      </c>
      <c r="J26" s="599" t="s">
        <v>9</v>
      </c>
      <c r="K26" s="600">
        <f t="shared" si="0"/>
        <v>0.18871106205543289</v>
      </c>
    </row>
    <row r="27" spans="1:11" ht="15" x14ac:dyDescent="0.35">
      <c r="A27" s="601">
        <v>25</v>
      </c>
      <c r="B27" s="604" t="s">
        <v>239</v>
      </c>
      <c r="C27" s="605">
        <v>1974</v>
      </c>
      <c r="D27" s="593">
        <v>42</v>
      </c>
      <c r="E27" s="59" t="s">
        <v>55</v>
      </c>
      <c r="F27" s="606">
        <v>0.85833333333333339</v>
      </c>
      <c r="G27" s="596" t="s">
        <v>92</v>
      </c>
      <c r="H27" s="597">
        <v>10</v>
      </c>
      <c r="I27" s="607">
        <v>1</v>
      </c>
      <c r="J27" s="599" t="s">
        <v>9</v>
      </c>
      <c r="K27" s="600">
        <f t="shared" si="0"/>
        <v>0.18947755702722591</v>
      </c>
    </row>
    <row r="28" spans="1:11" ht="15" x14ac:dyDescent="0.35">
      <c r="A28" s="601">
        <v>26</v>
      </c>
      <c r="B28" s="608" t="s">
        <v>156</v>
      </c>
      <c r="C28" s="605">
        <v>1979</v>
      </c>
      <c r="D28" s="593">
        <v>37</v>
      </c>
      <c r="E28" s="609" t="s">
        <v>55</v>
      </c>
      <c r="F28" s="610" t="s">
        <v>454</v>
      </c>
      <c r="G28" s="596" t="s">
        <v>149</v>
      </c>
      <c r="H28" s="597">
        <v>4</v>
      </c>
      <c r="I28" s="607">
        <v>7</v>
      </c>
      <c r="J28" s="599"/>
      <c r="K28" s="600">
        <f t="shared" si="0"/>
        <v>0.1896308560215845</v>
      </c>
    </row>
    <row r="29" spans="1:11" ht="15" x14ac:dyDescent="0.35">
      <c r="A29" s="601">
        <v>27</v>
      </c>
      <c r="B29" s="608" t="s">
        <v>455</v>
      </c>
      <c r="C29" s="605">
        <v>1991</v>
      </c>
      <c r="D29" s="593">
        <v>25</v>
      </c>
      <c r="E29" s="609" t="s">
        <v>456</v>
      </c>
      <c r="F29" s="611">
        <v>0.86249999999999993</v>
      </c>
      <c r="G29" s="596" t="s">
        <v>138</v>
      </c>
      <c r="H29" s="597">
        <v>1</v>
      </c>
      <c r="I29" s="612">
        <v>10</v>
      </c>
      <c r="J29" s="599" t="s">
        <v>364</v>
      </c>
      <c r="K29" s="600">
        <f t="shared" si="0"/>
        <v>0.19039735099337746</v>
      </c>
    </row>
    <row r="30" spans="1:11" ht="15" x14ac:dyDescent="0.35">
      <c r="A30" s="601">
        <v>28</v>
      </c>
      <c r="B30" s="602" t="s">
        <v>89</v>
      </c>
      <c r="C30" s="603">
        <v>1979</v>
      </c>
      <c r="D30" s="593">
        <v>37</v>
      </c>
      <c r="E30" s="609" t="s">
        <v>55</v>
      </c>
      <c r="F30" s="595">
        <v>0.86388888888888893</v>
      </c>
      <c r="G30" s="596" t="s">
        <v>66</v>
      </c>
      <c r="H30" s="597">
        <v>5</v>
      </c>
      <c r="I30" s="598">
        <v>6</v>
      </c>
      <c r="J30" s="599" t="s">
        <v>363</v>
      </c>
      <c r="K30" s="600">
        <f t="shared" si="0"/>
        <v>0.19070394898209467</v>
      </c>
    </row>
    <row r="31" spans="1:11" ht="15" x14ac:dyDescent="0.35">
      <c r="A31" s="601">
        <v>29</v>
      </c>
      <c r="B31" s="604" t="s">
        <v>107</v>
      </c>
      <c r="C31" s="605">
        <v>1973</v>
      </c>
      <c r="D31" s="593">
        <v>43</v>
      </c>
      <c r="E31" s="613" t="s">
        <v>51</v>
      </c>
      <c r="F31" s="595">
        <v>0.8652777777777777</v>
      </c>
      <c r="G31" s="596" t="s">
        <v>92</v>
      </c>
      <c r="H31" s="597">
        <v>11</v>
      </c>
      <c r="I31" s="598">
        <v>1</v>
      </c>
      <c r="J31" s="599" t="s">
        <v>9</v>
      </c>
      <c r="K31" s="600">
        <f t="shared" si="0"/>
        <v>0.19101054697081185</v>
      </c>
    </row>
    <row r="32" spans="1:11" ht="15" x14ac:dyDescent="0.35">
      <c r="A32" s="601">
        <v>30</v>
      </c>
      <c r="B32" s="602" t="s">
        <v>289</v>
      </c>
      <c r="C32" s="603">
        <v>1978</v>
      </c>
      <c r="D32" s="593">
        <v>38</v>
      </c>
      <c r="E32" s="594" t="s">
        <v>53</v>
      </c>
      <c r="F32" s="610" t="s">
        <v>457</v>
      </c>
      <c r="G32" s="596" t="s">
        <v>66</v>
      </c>
      <c r="H32" s="597">
        <v>6</v>
      </c>
      <c r="I32" s="598">
        <v>5</v>
      </c>
      <c r="J32" s="599" t="s">
        <v>9</v>
      </c>
      <c r="K32" s="600">
        <f t="shared" si="0"/>
        <v>0.19376992886926661</v>
      </c>
    </row>
    <row r="33" spans="1:11" ht="15" x14ac:dyDescent="0.35">
      <c r="A33" s="601">
        <v>31</v>
      </c>
      <c r="B33" s="608" t="s">
        <v>175</v>
      </c>
      <c r="C33" s="605">
        <v>1965</v>
      </c>
      <c r="D33" s="593">
        <v>51</v>
      </c>
      <c r="E33" s="614" t="s">
        <v>46</v>
      </c>
      <c r="F33" s="610" t="s">
        <v>458</v>
      </c>
      <c r="G33" s="596" t="s">
        <v>170</v>
      </c>
      <c r="H33" s="597">
        <v>1</v>
      </c>
      <c r="I33" s="615">
        <v>10</v>
      </c>
      <c r="J33" s="599"/>
      <c r="K33" s="600">
        <f>SUM(F34/4.53)</f>
        <v>0.19514961981849396</v>
      </c>
    </row>
    <row r="34" spans="1:11" ht="15" x14ac:dyDescent="0.35">
      <c r="A34" s="601">
        <v>32</v>
      </c>
      <c r="B34" s="608" t="s">
        <v>85</v>
      </c>
      <c r="C34" s="605">
        <v>1955</v>
      </c>
      <c r="D34" s="593">
        <v>61</v>
      </c>
      <c r="E34" s="609" t="s">
        <v>395</v>
      </c>
      <c r="F34" s="595">
        <v>0.88402777777777775</v>
      </c>
      <c r="G34" s="596" t="s">
        <v>124</v>
      </c>
      <c r="H34" s="597">
        <v>1</v>
      </c>
      <c r="I34" s="615">
        <v>10</v>
      </c>
      <c r="J34" s="599" t="s">
        <v>9</v>
      </c>
      <c r="K34" s="600">
        <f>SUM(F33/4.53)</f>
        <v>0.19514961981849396</v>
      </c>
    </row>
    <row r="35" spans="1:11" ht="15" x14ac:dyDescent="0.35">
      <c r="A35" s="601">
        <v>33</v>
      </c>
      <c r="B35" s="602" t="s">
        <v>106</v>
      </c>
      <c r="C35" s="603">
        <v>1967</v>
      </c>
      <c r="D35" s="593">
        <v>49</v>
      </c>
      <c r="E35" s="594" t="s">
        <v>53</v>
      </c>
      <c r="F35" s="606">
        <v>0.89444444444444438</v>
      </c>
      <c r="G35" s="596" t="s">
        <v>92</v>
      </c>
      <c r="H35" s="597">
        <v>12</v>
      </c>
      <c r="I35" s="598">
        <v>1</v>
      </c>
      <c r="J35" s="599"/>
      <c r="K35" s="600">
        <f t="shared" si="0"/>
        <v>0.19744910473387292</v>
      </c>
    </row>
    <row r="36" spans="1:11" ht="15" x14ac:dyDescent="0.35">
      <c r="A36" s="601">
        <v>34</v>
      </c>
      <c r="B36" s="608" t="s">
        <v>155</v>
      </c>
      <c r="C36" s="605">
        <v>1976</v>
      </c>
      <c r="D36" s="593">
        <v>40</v>
      </c>
      <c r="E36" s="594" t="s">
        <v>53</v>
      </c>
      <c r="F36" s="606">
        <v>0.90347222222222223</v>
      </c>
      <c r="G36" s="596" t="s">
        <v>149</v>
      </c>
      <c r="H36" s="597">
        <v>5</v>
      </c>
      <c r="I36" s="598">
        <v>6</v>
      </c>
      <c r="J36" s="599"/>
      <c r="K36" s="600">
        <f t="shared" si="0"/>
        <v>0.1994419916605347</v>
      </c>
    </row>
    <row r="37" spans="1:11" ht="15" x14ac:dyDescent="0.35">
      <c r="A37" s="601">
        <v>35</v>
      </c>
      <c r="B37" s="616" t="s">
        <v>459</v>
      </c>
      <c r="C37" s="617">
        <v>1972</v>
      </c>
      <c r="D37" s="593">
        <v>44</v>
      </c>
      <c r="E37" s="618" t="s">
        <v>55</v>
      </c>
      <c r="F37" s="619">
        <v>0.90694444444444444</v>
      </c>
      <c r="G37" s="620" t="s">
        <v>92</v>
      </c>
      <c r="H37" s="597">
        <v>13</v>
      </c>
      <c r="I37" s="598">
        <v>1</v>
      </c>
      <c r="J37" s="599"/>
      <c r="K37" s="600">
        <f t="shared" si="0"/>
        <v>0.20020848663232768</v>
      </c>
    </row>
    <row r="38" spans="1:11" ht="15" x14ac:dyDescent="0.35">
      <c r="A38" s="601">
        <v>36</v>
      </c>
      <c r="B38" s="602" t="s">
        <v>119</v>
      </c>
      <c r="C38" s="603">
        <v>1965</v>
      </c>
      <c r="D38" s="593">
        <v>51</v>
      </c>
      <c r="E38" s="609" t="s">
        <v>367</v>
      </c>
      <c r="F38" s="595">
        <v>0.91111111111111109</v>
      </c>
      <c r="G38" s="596" t="s">
        <v>112</v>
      </c>
      <c r="H38" s="597">
        <v>4</v>
      </c>
      <c r="I38" s="598">
        <v>7</v>
      </c>
      <c r="J38" s="599"/>
      <c r="K38" s="600">
        <f t="shared" si="0"/>
        <v>0.20112828059847926</v>
      </c>
    </row>
    <row r="39" spans="1:11" ht="15" x14ac:dyDescent="0.35">
      <c r="A39" s="601">
        <v>37</v>
      </c>
      <c r="B39" s="608" t="s">
        <v>421</v>
      </c>
      <c r="C39" s="605">
        <v>1986</v>
      </c>
      <c r="D39" s="593">
        <v>30</v>
      </c>
      <c r="E39" s="609" t="s">
        <v>49</v>
      </c>
      <c r="F39" s="611">
        <v>0.91527777777777775</v>
      </c>
      <c r="G39" s="596" t="s">
        <v>138</v>
      </c>
      <c r="H39" s="597">
        <v>2</v>
      </c>
      <c r="I39" s="598">
        <v>9</v>
      </c>
      <c r="J39" s="599"/>
      <c r="K39" s="600">
        <f t="shared" si="0"/>
        <v>0.20204807456463084</v>
      </c>
    </row>
    <row r="40" spans="1:11" ht="15" x14ac:dyDescent="0.35">
      <c r="A40" s="601">
        <v>38</v>
      </c>
      <c r="B40" s="608" t="s">
        <v>299</v>
      </c>
      <c r="C40" s="605">
        <v>2001</v>
      </c>
      <c r="D40" s="593">
        <v>15</v>
      </c>
      <c r="E40" s="594" t="s">
        <v>53</v>
      </c>
      <c r="F40" s="611">
        <v>0.9277777777777777</v>
      </c>
      <c r="G40" s="596" t="s">
        <v>138</v>
      </c>
      <c r="H40" s="597">
        <v>3</v>
      </c>
      <c r="I40" s="598">
        <v>8</v>
      </c>
      <c r="J40" s="599" t="s">
        <v>9</v>
      </c>
      <c r="K40" s="600">
        <f t="shared" si="0"/>
        <v>0.20480745646308557</v>
      </c>
    </row>
    <row r="41" spans="1:11" ht="15" x14ac:dyDescent="0.35">
      <c r="A41" s="601">
        <v>39</v>
      </c>
      <c r="B41" s="608" t="s">
        <v>110</v>
      </c>
      <c r="C41" s="605">
        <v>1968</v>
      </c>
      <c r="D41" s="593">
        <v>48</v>
      </c>
      <c r="E41" s="594" t="s">
        <v>53</v>
      </c>
      <c r="F41" s="606">
        <v>0.92986111111111114</v>
      </c>
      <c r="G41" s="596" t="s">
        <v>92</v>
      </c>
      <c r="H41" s="597">
        <v>14</v>
      </c>
      <c r="I41" s="598">
        <v>1</v>
      </c>
      <c r="J41" s="599"/>
      <c r="K41" s="600"/>
    </row>
    <row r="42" spans="1:11" ht="15" x14ac:dyDescent="0.35">
      <c r="A42" s="601">
        <v>40</v>
      </c>
      <c r="B42" s="608" t="s">
        <v>135</v>
      </c>
      <c r="C42" s="605">
        <v>1947</v>
      </c>
      <c r="D42" s="593">
        <v>69</v>
      </c>
      <c r="E42" s="621" t="s">
        <v>63</v>
      </c>
      <c r="F42" s="606">
        <v>0.93402777777777779</v>
      </c>
      <c r="G42" s="596" t="s">
        <v>124</v>
      </c>
      <c r="H42" s="597">
        <v>2</v>
      </c>
      <c r="I42" s="598">
        <v>9</v>
      </c>
      <c r="J42" s="599"/>
      <c r="K42" s="600">
        <f t="shared" si="0"/>
        <v>0.20618714741231298</v>
      </c>
    </row>
    <row r="43" spans="1:11" ht="15" x14ac:dyDescent="0.35">
      <c r="A43" s="601">
        <v>41</v>
      </c>
      <c r="B43" s="608" t="s">
        <v>396</v>
      </c>
      <c r="C43" s="605">
        <v>1976</v>
      </c>
      <c r="D43" s="593">
        <v>40</v>
      </c>
      <c r="E43" s="594" t="s">
        <v>53</v>
      </c>
      <c r="F43" s="606">
        <v>0.93541666666666667</v>
      </c>
      <c r="G43" s="596" t="s">
        <v>149</v>
      </c>
      <c r="H43" s="597">
        <v>6</v>
      </c>
      <c r="I43" s="598">
        <v>5</v>
      </c>
      <c r="J43" s="599"/>
      <c r="K43" s="600">
        <f t="shared" si="0"/>
        <v>0.20649374540103016</v>
      </c>
    </row>
    <row r="44" spans="1:11" ht="15" x14ac:dyDescent="0.35">
      <c r="A44" s="601">
        <v>42</v>
      </c>
      <c r="B44" s="608" t="s">
        <v>161</v>
      </c>
      <c r="C44" s="605">
        <v>1974</v>
      </c>
      <c r="D44" s="593">
        <v>42</v>
      </c>
      <c r="E44" s="594" t="s">
        <v>53</v>
      </c>
      <c r="F44" s="610" t="s">
        <v>460</v>
      </c>
      <c r="G44" s="596" t="s">
        <v>149</v>
      </c>
      <c r="H44" s="597">
        <v>7</v>
      </c>
      <c r="I44" s="598">
        <v>4</v>
      </c>
      <c r="J44" s="599"/>
      <c r="K44" s="600">
        <f t="shared" si="0"/>
        <v>0.20741353936718174</v>
      </c>
    </row>
    <row r="45" spans="1:11" ht="15" x14ac:dyDescent="0.35">
      <c r="A45" s="601">
        <v>43</v>
      </c>
      <c r="B45" s="608" t="s">
        <v>255</v>
      </c>
      <c r="C45" s="605">
        <v>1976</v>
      </c>
      <c r="D45" s="593">
        <v>40</v>
      </c>
      <c r="E45" s="622" t="s">
        <v>55</v>
      </c>
      <c r="F45" s="595">
        <v>0.9458333333333333</v>
      </c>
      <c r="G45" s="596" t="s">
        <v>149</v>
      </c>
      <c r="H45" s="597">
        <v>8</v>
      </c>
      <c r="I45" s="598">
        <v>3</v>
      </c>
      <c r="J45" s="599"/>
      <c r="K45" s="600">
        <f t="shared" si="0"/>
        <v>0.20879323031640912</v>
      </c>
    </row>
    <row r="46" spans="1:11" ht="15" x14ac:dyDescent="0.35">
      <c r="A46" s="601">
        <v>44</v>
      </c>
      <c r="B46" s="608" t="s">
        <v>340</v>
      </c>
      <c r="C46" s="605">
        <v>1950</v>
      </c>
      <c r="D46" s="593">
        <v>66</v>
      </c>
      <c r="E46" s="623" t="s">
        <v>51</v>
      </c>
      <c r="F46" s="611">
        <v>0.96597222222222223</v>
      </c>
      <c r="G46" s="596" t="s">
        <v>124</v>
      </c>
      <c r="H46" s="597">
        <v>3</v>
      </c>
      <c r="I46" s="598">
        <v>8</v>
      </c>
      <c r="J46" s="599"/>
      <c r="K46" s="600">
        <f t="shared" si="0"/>
        <v>0.21323890115280844</v>
      </c>
    </row>
    <row r="47" spans="1:11" ht="15" x14ac:dyDescent="0.35">
      <c r="A47" s="601">
        <v>45</v>
      </c>
      <c r="B47" s="602" t="s">
        <v>461</v>
      </c>
      <c r="C47" s="603">
        <v>1985</v>
      </c>
      <c r="D47" s="593">
        <v>31</v>
      </c>
      <c r="E47" s="624" t="s">
        <v>55</v>
      </c>
      <c r="F47" s="595">
        <v>0.97222222222222221</v>
      </c>
      <c r="G47" s="596" t="s">
        <v>66</v>
      </c>
      <c r="H47" s="597">
        <v>7</v>
      </c>
      <c r="I47" s="598">
        <v>4</v>
      </c>
      <c r="J47" s="599" t="s">
        <v>363</v>
      </c>
      <c r="K47" s="600">
        <f t="shared" si="0"/>
        <v>0.21461859210203579</v>
      </c>
    </row>
    <row r="48" spans="1:11" ht="15" x14ac:dyDescent="0.35">
      <c r="A48" s="601">
        <v>46</v>
      </c>
      <c r="B48" s="608" t="s">
        <v>302</v>
      </c>
      <c r="C48" s="605">
        <v>1975</v>
      </c>
      <c r="D48" s="593">
        <v>41</v>
      </c>
      <c r="E48" s="609" t="s">
        <v>303</v>
      </c>
      <c r="F48" s="610" t="s">
        <v>462</v>
      </c>
      <c r="G48" s="596" t="s">
        <v>149</v>
      </c>
      <c r="H48" s="597">
        <v>9</v>
      </c>
      <c r="I48" s="598">
        <v>2</v>
      </c>
      <c r="J48" s="599" t="s">
        <v>9</v>
      </c>
      <c r="K48" s="600">
        <f t="shared" si="0"/>
        <v>0.225196222712779</v>
      </c>
    </row>
    <row r="49" spans="1:11" ht="15" x14ac:dyDescent="0.35">
      <c r="A49" s="601">
        <v>47</v>
      </c>
      <c r="B49" s="608" t="s">
        <v>159</v>
      </c>
      <c r="C49" s="605">
        <v>1969</v>
      </c>
      <c r="D49" s="593">
        <v>47</v>
      </c>
      <c r="E49" s="609" t="s">
        <v>397</v>
      </c>
      <c r="F49" s="610" t="s">
        <v>463</v>
      </c>
      <c r="G49" s="596" t="s">
        <v>149</v>
      </c>
      <c r="H49" s="597">
        <v>10</v>
      </c>
      <c r="I49" s="598">
        <v>1</v>
      </c>
      <c r="J49" s="599"/>
      <c r="K49" s="600">
        <f t="shared" si="0"/>
        <v>0.22642261466764776</v>
      </c>
    </row>
    <row r="50" spans="1:11" ht="15" x14ac:dyDescent="0.35">
      <c r="A50" s="601">
        <v>48</v>
      </c>
      <c r="B50" s="604" t="s">
        <v>125</v>
      </c>
      <c r="C50" s="593">
        <v>1948</v>
      </c>
      <c r="D50" s="593">
        <v>68</v>
      </c>
      <c r="E50" s="623" t="s">
        <v>51</v>
      </c>
      <c r="F50" s="610" t="s">
        <v>75</v>
      </c>
      <c r="G50" s="596" t="s">
        <v>124</v>
      </c>
      <c r="H50" s="597">
        <v>4</v>
      </c>
      <c r="I50" s="598">
        <v>7</v>
      </c>
      <c r="J50" s="599"/>
      <c r="K50" s="600">
        <f t="shared" si="0"/>
        <v>0.22672921265636498</v>
      </c>
    </row>
    <row r="51" spans="1:11" ht="15" x14ac:dyDescent="0.35">
      <c r="A51" s="601">
        <v>49</v>
      </c>
      <c r="B51" s="217" t="s">
        <v>160</v>
      </c>
      <c r="C51" s="50">
        <v>1973</v>
      </c>
      <c r="D51" s="593">
        <v>43</v>
      </c>
      <c r="E51" s="613" t="s">
        <v>51</v>
      </c>
      <c r="F51" s="625" t="s">
        <v>402</v>
      </c>
      <c r="G51" s="580" t="s">
        <v>149</v>
      </c>
      <c r="H51" s="626">
        <v>11</v>
      </c>
      <c r="I51" s="598">
        <v>1</v>
      </c>
      <c r="J51" s="627"/>
      <c r="K51" s="600">
        <f t="shared" si="0"/>
        <v>0.23224797645327444</v>
      </c>
    </row>
    <row r="52" spans="1:11" ht="15" x14ac:dyDescent="0.35">
      <c r="A52" s="601">
        <v>50</v>
      </c>
      <c r="B52" s="602" t="s">
        <v>464</v>
      </c>
      <c r="C52" s="603">
        <v>1983</v>
      </c>
      <c r="D52" s="593">
        <v>33</v>
      </c>
      <c r="E52" s="624" t="s">
        <v>55</v>
      </c>
      <c r="F52" s="610" t="s">
        <v>465</v>
      </c>
      <c r="G52" s="596" t="s">
        <v>66</v>
      </c>
      <c r="H52" s="597">
        <v>8</v>
      </c>
      <c r="I52" s="598">
        <v>3</v>
      </c>
      <c r="J52" s="599" t="s">
        <v>364</v>
      </c>
      <c r="K52" s="600">
        <f t="shared" si="0"/>
        <v>0.23592715231788075</v>
      </c>
    </row>
    <row r="53" spans="1:11" ht="15" x14ac:dyDescent="0.35">
      <c r="A53" s="601">
        <v>51</v>
      </c>
      <c r="B53" s="602" t="s">
        <v>140</v>
      </c>
      <c r="C53" s="603">
        <v>1993</v>
      </c>
      <c r="D53" s="593">
        <v>23</v>
      </c>
      <c r="E53" s="59" t="s">
        <v>61</v>
      </c>
      <c r="F53" s="610" t="s">
        <v>466</v>
      </c>
      <c r="G53" s="596" t="s">
        <v>138</v>
      </c>
      <c r="H53" s="597">
        <v>4</v>
      </c>
      <c r="I53" s="598">
        <v>7</v>
      </c>
      <c r="J53" s="599"/>
      <c r="K53" s="600">
        <f t="shared" si="0"/>
        <v>0.24052612214863869</v>
      </c>
    </row>
    <row r="54" spans="1:11" ht="15" x14ac:dyDescent="0.35">
      <c r="A54" s="601">
        <v>52</v>
      </c>
      <c r="B54" s="628" t="s">
        <v>467</v>
      </c>
      <c r="C54" s="629">
        <v>1994</v>
      </c>
      <c r="D54" s="630">
        <v>22</v>
      </c>
      <c r="E54" s="631" t="s">
        <v>468</v>
      </c>
      <c r="F54" s="632" t="s">
        <v>469</v>
      </c>
      <c r="G54" s="633" t="s">
        <v>44</v>
      </c>
      <c r="H54" s="634">
        <v>6</v>
      </c>
      <c r="I54" s="635">
        <v>5</v>
      </c>
      <c r="J54" s="636"/>
      <c r="K54" s="637">
        <f t="shared" si="0"/>
        <v>0.24159921510914883</v>
      </c>
    </row>
    <row r="55" spans="1:11" ht="15" x14ac:dyDescent="0.35">
      <c r="A55" s="638">
        <v>53</v>
      </c>
      <c r="B55" s="639" t="s">
        <v>300</v>
      </c>
      <c r="C55" s="640">
        <v>2000</v>
      </c>
      <c r="D55" s="630">
        <v>16</v>
      </c>
      <c r="E55" s="641" t="s">
        <v>61</v>
      </c>
      <c r="F55" s="632" t="s">
        <v>427</v>
      </c>
      <c r="G55" s="633" t="s">
        <v>138</v>
      </c>
      <c r="H55" s="634">
        <v>5</v>
      </c>
      <c r="I55" s="635">
        <v>6</v>
      </c>
      <c r="J55" s="636"/>
      <c r="K55" s="637">
        <f t="shared" si="0"/>
        <v>0.24221241108658323</v>
      </c>
    </row>
    <row r="56" spans="1:11" ht="15" x14ac:dyDescent="0.35">
      <c r="A56" s="638">
        <v>54</v>
      </c>
      <c r="B56" s="639" t="s">
        <v>162</v>
      </c>
      <c r="C56" s="640">
        <v>1973</v>
      </c>
      <c r="D56" s="630">
        <v>43</v>
      </c>
      <c r="E56" s="642" t="s">
        <v>53</v>
      </c>
      <c r="F56" s="632" t="s">
        <v>470</v>
      </c>
      <c r="G56" s="633" t="s">
        <v>149</v>
      </c>
      <c r="H56" s="634">
        <v>12</v>
      </c>
      <c r="I56" s="635">
        <v>1</v>
      </c>
      <c r="J56" s="636" t="s">
        <v>9</v>
      </c>
      <c r="K56" s="637">
        <f t="shared" si="0"/>
        <v>0.24236571008094185</v>
      </c>
    </row>
    <row r="57" spans="1:11" ht="15" x14ac:dyDescent="0.35">
      <c r="A57" s="638">
        <v>55</v>
      </c>
      <c r="B57" s="643" t="s">
        <v>167</v>
      </c>
      <c r="C57" s="644">
        <v>1976</v>
      </c>
      <c r="D57" s="645">
        <v>40</v>
      </c>
      <c r="E57" s="646" t="s">
        <v>46</v>
      </c>
      <c r="F57" s="647" t="s">
        <v>471</v>
      </c>
      <c r="G57" s="648" t="s">
        <v>149</v>
      </c>
      <c r="H57" s="649">
        <v>13</v>
      </c>
      <c r="I57" s="650">
        <v>1</v>
      </c>
      <c r="J57" s="651"/>
      <c r="K57" s="652">
        <f t="shared" si="0"/>
        <v>0.24297890605837624</v>
      </c>
    </row>
    <row r="58" spans="1:11" ht="15" x14ac:dyDescent="0.35">
      <c r="A58" s="653">
        <v>56</v>
      </c>
      <c r="B58" s="654" t="s">
        <v>74</v>
      </c>
      <c r="C58" s="655">
        <v>1984</v>
      </c>
      <c r="D58" s="645">
        <v>32</v>
      </c>
      <c r="E58" s="656" t="s">
        <v>55</v>
      </c>
      <c r="F58" s="647" t="s">
        <v>472</v>
      </c>
      <c r="G58" s="648" t="s">
        <v>66</v>
      </c>
      <c r="H58" s="649">
        <v>9</v>
      </c>
      <c r="I58" s="650">
        <v>2</v>
      </c>
      <c r="J58" s="651"/>
      <c r="K58" s="652">
        <f t="shared" si="0"/>
        <v>0.24497179298503802</v>
      </c>
    </row>
    <row r="59" spans="1:11" ht="15" x14ac:dyDescent="0.35">
      <c r="A59" s="653">
        <v>57</v>
      </c>
      <c r="B59" s="657" t="s">
        <v>473</v>
      </c>
      <c r="C59" s="658">
        <v>1953</v>
      </c>
      <c r="D59" s="645">
        <v>63</v>
      </c>
      <c r="E59" s="631" t="s">
        <v>367</v>
      </c>
      <c r="F59" s="647" t="s">
        <v>440</v>
      </c>
      <c r="G59" s="648" t="s">
        <v>124</v>
      </c>
      <c r="H59" s="649">
        <v>5</v>
      </c>
      <c r="I59" s="650">
        <v>6</v>
      </c>
      <c r="J59" s="651"/>
      <c r="K59" s="652">
        <f t="shared" si="0"/>
        <v>0.24573828795683098</v>
      </c>
    </row>
    <row r="60" spans="1:11" ht="15" x14ac:dyDescent="0.35">
      <c r="A60" s="653">
        <v>58</v>
      </c>
      <c r="B60" s="659" t="s">
        <v>177</v>
      </c>
      <c r="C60" s="660">
        <v>1948</v>
      </c>
      <c r="D60" s="661">
        <v>68</v>
      </c>
      <c r="E60" s="371" t="s">
        <v>53</v>
      </c>
      <c r="F60" s="662" t="s">
        <v>407</v>
      </c>
      <c r="G60" s="663" t="s">
        <v>170</v>
      </c>
      <c r="H60" s="664">
        <v>2</v>
      </c>
      <c r="I60" s="665">
        <v>9</v>
      </c>
      <c r="J60" s="666"/>
      <c r="K60" s="667">
        <f t="shared" si="0"/>
        <v>0.24941746382143734</v>
      </c>
    </row>
    <row r="61" spans="1:11" ht="15" x14ac:dyDescent="0.35">
      <c r="A61" s="668">
        <v>59</v>
      </c>
      <c r="B61" s="669" t="s">
        <v>130</v>
      </c>
      <c r="C61" s="670">
        <v>1945</v>
      </c>
      <c r="D61" s="671">
        <v>71</v>
      </c>
      <c r="E61" s="376" t="s">
        <v>63</v>
      </c>
      <c r="F61" s="672" t="s">
        <v>474</v>
      </c>
      <c r="G61" s="673" t="s">
        <v>124</v>
      </c>
      <c r="H61" s="674">
        <v>6</v>
      </c>
      <c r="I61" s="675">
        <v>5</v>
      </c>
      <c r="J61" s="676"/>
      <c r="K61" s="677">
        <f t="shared" si="0"/>
        <v>0.25171694873681627</v>
      </c>
    </row>
    <row r="62" spans="1:11" ht="15" x14ac:dyDescent="0.35">
      <c r="A62" s="678">
        <v>60</v>
      </c>
      <c r="B62" s="679" t="s">
        <v>128</v>
      </c>
      <c r="C62" s="680">
        <v>1948</v>
      </c>
      <c r="D62" s="681">
        <v>68</v>
      </c>
      <c r="E62" s="682" t="s">
        <v>63</v>
      </c>
      <c r="F62" s="683" t="s">
        <v>371</v>
      </c>
      <c r="G62" s="684" t="s">
        <v>124</v>
      </c>
      <c r="H62" s="685">
        <v>7</v>
      </c>
      <c r="I62" s="686">
        <v>4</v>
      </c>
      <c r="J62" s="687"/>
      <c r="K62" s="688">
        <f t="shared" si="0"/>
        <v>0.25370983566347804</v>
      </c>
    </row>
    <row r="63" spans="1:11" ht="15" x14ac:dyDescent="0.35">
      <c r="A63" s="689">
        <v>61</v>
      </c>
      <c r="B63" s="690" t="s">
        <v>475</v>
      </c>
      <c r="C63" s="691">
        <v>1960</v>
      </c>
      <c r="D63" s="692">
        <v>56</v>
      </c>
      <c r="E63" s="693" t="s">
        <v>468</v>
      </c>
      <c r="F63" s="694" t="s">
        <v>476</v>
      </c>
      <c r="G63" s="695" t="s">
        <v>112</v>
      </c>
      <c r="H63" s="696">
        <v>5</v>
      </c>
      <c r="I63" s="697">
        <v>6</v>
      </c>
      <c r="J63" s="698"/>
      <c r="K63" s="699">
        <f t="shared" si="0"/>
        <v>0.25953519744910469</v>
      </c>
    </row>
    <row r="64" spans="1:11" ht="15" x14ac:dyDescent="0.35">
      <c r="A64" s="700">
        <v>62</v>
      </c>
      <c r="B64" s="701" t="s">
        <v>144</v>
      </c>
      <c r="C64" s="702">
        <v>1986</v>
      </c>
      <c r="D64" s="703">
        <v>30</v>
      </c>
      <c r="E64" s="371" t="s">
        <v>53</v>
      </c>
      <c r="F64" s="704" t="s">
        <v>477</v>
      </c>
      <c r="G64" s="705" t="s">
        <v>138</v>
      </c>
      <c r="H64" s="706">
        <v>6</v>
      </c>
      <c r="I64" s="707">
        <v>5</v>
      </c>
      <c r="J64" s="708"/>
      <c r="K64" s="709">
        <f t="shared" si="0"/>
        <v>0.3096639686043659</v>
      </c>
    </row>
    <row r="65" spans="1:11" ht="15" x14ac:dyDescent="0.35">
      <c r="A65" s="710">
        <v>63</v>
      </c>
      <c r="B65" s="275" t="s">
        <v>365</v>
      </c>
      <c r="C65" s="50">
        <v>1976</v>
      </c>
      <c r="D65" s="703">
        <v>40</v>
      </c>
      <c r="E65" s="371" t="s">
        <v>53</v>
      </c>
      <c r="F65" s="625" t="s">
        <v>478</v>
      </c>
      <c r="G65" s="580" t="s">
        <v>149</v>
      </c>
      <c r="H65" s="165">
        <v>14</v>
      </c>
      <c r="I65" s="354">
        <v>1</v>
      </c>
      <c r="J65" s="711"/>
      <c r="K65" s="709">
        <f t="shared" si="0"/>
        <v>0.30981726759872447</v>
      </c>
    </row>
    <row r="66" spans="1:11" ht="15" x14ac:dyDescent="0.35">
      <c r="A66" s="712">
        <v>64</v>
      </c>
      <c r="B66" s="713" t="s">
        <v>131</v>
      </c>
      <c r="C66" s="714">
        <v>1945</v>
      </c>
      <c r="D66" s="715">
        <v>71</v>
      </c>
      <c r="E66" s="716" t="s">
        <v>51</v>
      </c>
      <c r="F66" s="717" t="s">
        <v>479</v>
      </c>
      <c r="G66" s="718" t="s">
        <v>124</v>
      </c>
      <c r="H66" s="719">
        <v>8</v>
      </c>
      <c r="I66" s="720">
        <v>0</v>
      </c>
      <c r="J66" s="721"/>
      <c r="K66" s="722" t="s">
        <v>64</v>
      </c>
    </row>
  </sheetData>
  <mergeCells count="1">
    <mergeCell ref="A1:K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workbookViewId="0">
      <selection activeCell="E67" sqref="E67"/>
    </sheetView>
  </sheetViews>
  <sheetFormatPr defaultRowHeight="14.4" x14ac:dyDescent="0.3"/>
  <cols>
    <col min="1" max="1" width="3.33203125" style="496" bestFit="1" customWidth="1"/>
    <col min="2" max="2" width="21.44140625" style="496" customWidth="1"/>
    <col min="3" max="3" width="5.109375" style="496" customWidth="1"/>
    <col min="4" max="4" width="5.33203125" style="496" customWidth="1"/>
    <col min="5" max="5" width="18.33203125" style="496" bestFit="1" customWidth="1"/>
    <col min="6" max="6" width="7.6640625" style="496" customWidth="1"/>
    <col min="7" max="7" width="4.6640625" style="950" customWidth="1"/>
    <col min="8" max="8" width="4.44140625" style="951" bestFit="1" customWidth="1"/>
    <col min="9" max="9" width="3.33203125" style="496" bestFit="1" customWidth="1"/>
    <col min="10" max="10" width="8.33203125" style="951" customWidth="1"/>
    <col min="11" max="11" width="8.44140625" style="496" customWidth="1"/>
  </cols>
  <sheetData>
    <row r="1" spans="1:11" ht="17.399999999999999" x14ac:dyDescent="0.4">
      <c r="A1" s="879" t="s">
        <v>481</v>
      </c>
      <c r="B1" s="880"/>
      <c r="C1" s="880"/>
      <c r="D1" s="880"/>
      <c r="E1" s="880"/>
      <c r="F1" s="881"/>
      <c r="G1" s="880"/>
      <c r="H1" s="880"/>
      <c r="I1" s="880"/>
      <c r="J1" s="880"/>
      <c r="K1" s="882"/>
    </row>
    <row r="2" spans="1:11" x14ac:dyDescent="0.3">
      <c r="A2" s="883" t="s">
        <v>1</v>
      </c>
      <c r="B2" s="884" t="s">
        <v>3</v>
      </c>
      <c r="C2" s="885" t="s">
        <v>4</v>
      </c>
      <c r="D2" s="885" t="s">
        <v>195</v>
      </c>
      <c r="E2" s="886" t="s">
        <v>6</v>
      </c>
      <c r="F2" s="422" t="s">
        <v>277</v>
      </c>
      <c r="G2" s="887" t="s">
        <v>2</v>
      </c>
      <c r="H2" s="888" t="s">
        <v>278</v>
      </c>
      <c r="I2" s="889" t="s">
        <v>12</v>
      </c>
      <c r="J2" s="890" t="s">
        <v>279</v>
      </c>
      <c r="K2" s="891" t="s">
        <v>280</v>
      </c>
    </row>
    <row r="3" spans="1:11" ht="15" x14ac:dyDescent="0.35">
      <c r="A3" s="892">
        <v>1</v>
      </c>
      <c r="B3" s="893" t="s">
        <v>54</v>
      </c>
      <c r="C3" s="894">
        <v>1999</v>
      </c>
      <c r="D3" s="731">
        <v>17</v>
      </c>
      <c r="E3" s="895" t="s">
        <v>386</v>
      </c>
      <c r="F3" s="896">
        <v>0.6381944444444444</v>
      </c>
      <c r="G3" s="897" t="s">
        <v>44</v>
      </c>
      <c r="H3" s="898">
        <v>1</v>
      </c>
      <c r="I3" s="899">
        <v>10</v>
      </c>
      <c r="J3" s="900" t="s">
        <v>482</v>
      </c>
      <c r="K3" s="901">
        <f t="shared" ref="K3:K14" si="0">SUM(F3/4.53)</f>
        <v>0.14088177581555064</v>
      </c>
    </row>
    <row r="4" spans="1:11" ht="15" x14ac:dyDescent="0.35">
      <c r="A4" s="892">
        <v>2</v>
      </c>
      <c r="B4" s="902" t="s">
        <v>45</v>
      </c>
      <c r="C4" s="903">
        <v>1995</v>
      </c>
      <c r="D4" s="731">
        <v>21</v>
      </c>
      <c r="E4" s="904" t="s">
        <v>46</v>
      </c>
      <c r="F4" s="896">
        <v>0.65208333333333335</v>
      </c>
      <c r="G4" s="897" t="s">
        <v>44</v>
      </c>
      <c r="H4" s="898">
        <v>2</v>
      </c>
      <c r="I4" s="905">
        <v>9</v>
      </c>
      <c r="J4" s="900"/>
      <c r="K4" s="901">
        <f t="shared" si="0"/>
        <v>0.14394775570272259</v>
      </c>
    </row>
    <row r="5" spans="1:11" ht="15" x14ac:dyDescent="0.35">
      <c r="A5" s="892">
        <v>3</v>
      </c>
      <c r="B5" s="893" t="s">
        <v>381</v>
      </c>
      <c r="C5" s="894">
        <v>1990</v>
      </c>
      <c r="D5" s="731">
        <v>26</v>
      </c>
      <c r="E5" s="381" t="s">
        <v>51</v>
      </c>
      <c r="F5" s="896">
        <v>0.67986111111111114</v>
      </c>
      <c r="G5" s="897" t="s">
        <v>44</v>
      </c>
      <c r="H5" s="898">
        <v>3</v>
      </c>
      <c r="I5" s="905">
        <v>8</v>
      </c>
      <c r="J5" s="900"/>
      <c r="K5" s="901">
        <f t="shared" si="0"/>
        <v>0.15007971547706647</v>
      </c>
    </row>
    <row r="6" spans="1:11" ht="15" x14ac:dyDescent="0.35">
      <c r="A6" s="892">
        <v>4</v>
      </c>
      <c r="B6" s="906" t="s">
        <v>93</v>
      </c>
      <c r="C6" s="731">
        <v>1972</v>
      </c>
      <c r="D6" s="731">
        <v>44</v>
      </c>
      <c r="E6" s="907" t="s">
        <v>53</v>
      </c>
      <c r="F6" s="896">
        <v>0.7090277777777777</v>
      </c>
      <c r="G6" s="897" t="s">
        <v>92</v>
      </c>
      <c r="H6" s="898">
        <v>1</v>
      </c>
      <c r="I6" s="899">
        <v>10</v>
      </c>
      <c r="J6" s="900"/>
      <c r="K6" s="901">
        <f t="shared" si="0"/>
        <v>0.15651827324012751</v>
      </c>
    </row>
    <row r="7" spans="1:11" ht="15" x14ac:dyDescent="0.35">
      <c r="A7" s="892">
        <v>5</v>
      </c>
      <c r="B7" s="893" t="s">
        <v>62</v>
      </c>
      <c r="C7" s="894">
        <v>2000</v>
      </c>
      <c r="D7" s="731">
        <v>16</v>
      </c>
      <c r="E7" s="908" t="s">
        <v>63</v>
      </c>
      <c r="F7" s="896">
        <v>0.71111111111111114</v>
      </c>
      <c r="G7" s="897" t="s">
        <v>44</v>
      </c>
      <c r="H7" s="898">
        <v>4</v>
      </c>
      <c r="I7" s="909">
        <v>7</v>
      </c>
      <c r="J7" s="900"/>
      <c r="K7" s="901">
        <f t="shared" si="0"/>
        <v>0.15697817022320334</v>
      </c>
    </row>
    <row r="8" spans="1:11" ht="15" x14ac:dyDescent="0.35">
      <c r="A8" s="892">
        <v>6</v>
      </c>
      <c r="B8" s="902" t="s">
        <v>69</v>
      </c>
      <c r="C8" s="903">
        <v>1980</v>
      </c>
      <c r="D8" s="731">
        <v>36</v>
      </c>
      <c r="E8" s="910" t="s">
        <v>63</v>
      </c>
      <c r="F8" s="911">
        <v>0.71875</v>
      </c>
      <c r="G8" s="897" t="s">
        <v>66</v>
      </c>
      <c r="H8" s="898">
        <v>1</v>
      </c>
      <c r="I8" s="912">
        <v>10</v>
      </c>
      <c r="J8" s="900"/>
      <c r="K8" s="901">
        <f t="shared" si="0"/>
        <v>0.15866445916114788</v>
      </c>
    </row>
    <row r="9" spans="1:11" ht="15" x14ac:dyDescent="0.35">
      <c r="A9" s="892">
        <v>7</v>
      </c>
      <c r="B9" s="893" t="s">
        <v>117</v>
      </c>
      <c r="C9" s="894">
        <v>1962</v>
      </c>
      <c r="D9" s="731">
        <v>54</v>
      </c>
      <c r="E9" s="904" t="s">
        <v>78</v>
      </c>
      <c r="F9" s="896">
        <v>0.71944444444444444</v>
      </c>
      <c r="G9" s="897" t="s">
        <v>112</v>
      </c>
      <c r="H9" s="898">
        <v>1</v>
      </c>
      <c r="I9" s="912">
        <v>10</v>
      </c>
      <c r="J9" s="900"/>
      <c r="K9" s="901">
        <f t="shared" si="0"/>
        <v>0.1588177581555065</v>
      </c>
    </row>
    <row r="10" spans="1:11" ht="15" x14ac:dyDescent="0.35">
      <c r="A10" s="892">
        <v>8</v>
      </c>
      <c r="B10" s="913" t="s">
        <v>95</v>
      </c>
      <c r="C10" s="914">
        <v>1974</v>
      </c>
      <c r="D10" s="80">
        <v>42</v>
      </c>
      <c r="E10" s="350" t="s">
        <v>55</v>
      </c>
      <c r="F10" s="579">
        <v>0.72986111111111107</v>
      </c>
      <c r="G10" s="915" t="s">
        <v>92</v>
      </c>
      <c r="H10" s="898">
        <v>2</v>
      </c>
      <c r="I10" s="905">
        <v>9</v>
      </c>
      <c r="J10" s="900" t="s">
        <v>9</v>
      </c>
      <c r="K10" s="901">
        <f t="shared" si="0"/>
        <v>0.16111724307088543</v>
      </c>
    </row>
    <row r="11" spans="1:11" ht="15" x14ac:dyDescent="0.35">
      <c r="A11" s="892">
        <v>9</v>
      </c>
      <c r="B11" s="906" t="s">
        <v>94</v>
      </c>
      <c r="C11" s="903">
        <v>1972</v>
      </c>
      <c r="D11" s="731">
        <v>44</v>
      </c>
      <c r="E11" s="910" t="s">
        <v>63</v>
      </c>
      <c r="F11" s="896">
        <v>0.74236111111111114</v>
      </c>
      <c r="G11" s="897" t="s">
        <v>92</v>
      </c>
      <c r="H11" s="898">
        <v>3</v>
      </c>
      <c r="I11" s="905">
        <v>8</v>
      </c>
      <c r="J11" s="900"/>
      <c r="K11" s="901">
        <f t="shared" si="0"/>
        <v>0.16387662496934019</v>
      </c>
    </row>
    <row r="12" spans="1:11" ht="15" x14ac:dyDescent="0.35">
      <c r="A12" s="892">
        <v>10</v>
      </c>
      <c r="B12" s="906" t="s">
        <v>98</v>
      </c>
      <c r="C12" s="903">
        <v>1972</v>
      </c>
      <c r="D12" s="731">
        <v>44</v>
      </c>
      <c r="E12" s="916" t="s">
        <v>99</v>
      </c>
      <c r="F12" s="896">
        <v>0.74930555555555556</v>
      </c>
      <c r="G12" s="897" t="s">
        <v>92</v>
      </c>
      <c r="H12" s="898">
        <v>4</v>
      </c>
      <c r="I12" s="905">
        <v>7</v>
      </c>
      <c r="J12" s="900"/>
      <c r="K12" s="901">
        <f t="shared" si="0"/>
        <v>0.16540961491292616</v>
      </c>
    </row>
    <row r="13" spans="1:11" ht="15" x14ac:dyDescent="0.35">
      <c r="A13" s="892">
        <v>11</v>
      </c>
      <c r="B13" s="906" t="s">
        <v>416</v>
      </c>
      <c r="C13" s="903">
        <v>1973</v>
      </c>
      <c r="D13" s="731">
        <v>43</v>
      </c>
      <c r="E13" s="917" t="s">
        <v>99</v>
      </c>
      <c r="F13" s="896">
        <v>0.76736111111111116</v>
      </c>
      <c r="G13" s="897" t="s">
        <v>92</v>
      </c>
      <c r="H13" s="898">
        <v>5</v>
      </c>
      <c r="I13" s="905">
        <v>6</v>
      </c>
      <c r="J13" s="900"/>
      <c r="K13" s="901">
        <f t="shared" si="0"/>
        <v>0.16939538876624968</v>
      </c>
    </row>
    <row r="14" spans="1:11" ht="15" x14ac:dyDescent="0.35">
      <c r="A14" s="892">
        <v>12</v>
      </c>
      <c r="B14" s="893" t="s">
        <v>87</v>
      </c>
      <c r="C14" s="894">
        <v>1977</v>
      </c>
      <c r="D14" s="731">
        <v>39</v>
      </c>
      <c r="E14" s="916" t="s">
        <v>88</v>
      </c>
      <c r="F14" s="911">
        <v>0.77569444444444446</v>
      </c>
      <c r="G14" s="897" t="s">
        <v>66</v>
      </c>
      <c r="H14" s="898">
        <v>2</v>
      </c>
      <c r="I14" s="905">
        <v>9</v>
      </c>
      <c r="J14" s="900"/>
      <c r="K14" s="901">
        <f t="shared" si="0"/>
        <v>0.17123497669855287</v>
      </c>
    </row>
    <row r="15" spans="1:11" ht="15" x14ac:dyDescent="0.35">
      <c r="A15" s="892">
        <v>13</v>
      </c>
      <c r="B15" s="906" t="s">
        <v>113</v>
      </c>
      <c r="C15" s="731">
        <v>1964</v>
      </c>
      <c r="D15" s="731">
        <v>52</v>
      </c>
      <c r="E15" s="376" t="s">
        <v>63</v>
      </c>
      <c r="F15" s="896">
        <v>0.77986111111111101</v>
      </c>
      <c r="G15" s="897" t="s">
        <v>112</v>
      </c>
      <c r="H15" s="898">
        <v>2</v>
      </c>
      <c r="I15" s="905">
        <v>9</v>
      </c>
      <c r="J15" s="900"/>
      <c r="K15" s="901">
        <f>SUM(F16/4.53)</f>
        <v>0.17322786362521461</v>
      </c>
    </row>
    <row r="16" spans="1:11" ht="15" x14ac:dyDescent="0.35">
      <c r="A16" s="892">
        <v>14</v>
      </c>
      <c r="B16" s="902" t="s">
        <v>96</v>
      </c>
      <c r="C16" s="903">
        <v>1973</v>
      </c>
      <c r="D16" s="731">
        <v>43</v>
      </c>
      <c r="E16" s="907" t="s">
        <v>53</v>
      </c>
      <c r="F16" s="896">
        <v>0.78472222222222221</v>
      </c>
      <c r="G16" s="897" t="s">
        <v>92</v>
      </c>
      <c r="H16" s="898">
        <v>6</v>
      </c>
      <c r="I16" s="905">
        <v>5</v>
      </c>
      <c r="J16" s="900"/>
      <c r="K16" s="901">
        <f t="shared" ref="K16:K24" si="1">SUM(F16/4.53)</f>
        <v>0.17322786362521461</v>
      </c>
    </row>
    <row r="17" spans="1:11" ht="15" x14ac:dyDescent="0.35">
      <c r="A17" s="892">
        <v>15</v>
      </c>
      <c r="B17" s="902" t="s">
        <v>70</v>
      </c>
      <c r="C17" s="903">
        <v>1981</v>
      </c>
      <c r="D17" s="731">
        <v>35</v>
      </c>
      <c r="E17" s="371" t="s">
        <v>53</v>
      </c>
      <c r="F17" s="911">
        <v>0.78819444444444453</v>
      </c>
      <c r="G17" s="897" t="s">
        <v>66</v>
      </c>
      <c r="H17" s="898">
        <v>3</v>
      </c>
      <c r="I17" s="905">
        <v>8</v>
      </c>
      <c r="J17" s="900"/>
      <c r="K17" s="901">
        <f t="shared" si="1"/>
        <v>0.17399435859700763</v>
      </c>
    </row>
    <row r="18" spans="1:11" ht="15" x14ac:dyDescent="0.35">
      <c r="A18" s="892">
        <v>16</v>
      </c>
      <c r="B18" s="217" t="s">
        <v>79</v>
      </c>
      <c r="C18" s="50">
        <v>1980</v>
      </c>
      <c r="D18" s="731">
        <v>36</v>
      </c>
      <c r="E18" s="918" t="s">
        <v>53</v>
      </c>
      <c r="F18" s="581">
        <v>0.7909722222222223</v>
      </c>
      <c r="G18" s="915" t="s">
        <v>66</v>
      </c>
      <c r="H18" s="898">
        <v>4</v>
      </c>
      <c r="I18" s="905">
        <v>7</v>
      </c>
      <c r="J18" s="900"/>
      <c r="K18" s="901">
        <f t="shared" si="1"/>
        <v>0.17460755457444199</v>
      </c>
    </row>
    <row r="19" spans="1:11" ht="15" x14ac:dyDescent="0.35">
      <c r="A19" s="892">
        <v>17</v>
      </c>
      <c r="B19" s="893" t="s">
        <v>145</v>
      </c>
      <c r="C19" s="894">
        <v>1998</v>
      </c>
      <c r="D19" s="731">
        <v>18</v>
      </c>
      <c r="E19" s="917" t="s">
        <v>483</v>
      </c>
      <c r="F19" s="919" t="s">
        <v>484</v>
      </c>
      <c r="G19" s="897" t="s">
        <v>138</v>
      </c>
      <c r="H19" s="898">
        <v>1</v>
      </c>
      <c r="I19" s="899">
        <v>10</v>
      </c>
      <c r="J19" s="900"/>
      <c r="K19" s="901">
        <f t="shared" si="1"/>
        <v>0.17614054451802794</v>
      </c>
    </row>
    <row r="20" spans="1:11" ht="15" x14ac:dyDescent="0.35">
      <c r="A20" s="892">
        <v>18</v>
      </c>
      <c r="B20" s="906" t="s">
        <v>104</v>
      </c>
      <c r="C20" s="903">
        <v>1972</v>
      </c>
      <c r="D20" s="731">
        <v>44</v>
      </c>
      <c r="E20" s="82" t="s">
        <v>55</v>
      </c>
      <c r="F20" s="896">
        <v>0.79999999999999993</v>
      </c>
      <c r="G20" s="897" t="s">
        <v>92</v>
      </c>
      <c r="H20" s="920">
        <v>7</v>
      </c>
      <c r="I20" s="905">
        <v>4</v>
      </c>
      <c r="J20" s="920"/>
      <c r="K20" s="901">
        <f t="shared" si="1"/>
        <v>0.17660044150110374</v>
      </c>
    </row>
    <row r="21" spans="1:11" ht="15" x14ac:dyDescent="0.35">
      <c r="A21" s="892">
        <v>19</v>
      </c>
      <c r="B21" s="902" t="s">
        <v>166</v>
      </c>
      <c r="C21" s="903">
        <v>1977</v>
      </c>
      <c r="D21" s="731">
        <v>39</v>
      </c>
      <c r="E21" s="376" t="s">
        <v>63</v>
      </c>
      <c r="F21" s="919" t="s">
        <v>485</v>
      </c>
      <c r="G21" s="897" t="s">
        <v>149</v>
      </c>
      <c r="H21" s="898">
        <v>1</v>
      </c>
      <c r="I21" s="899">
        <v>10</v>
      </c>
      <c r="J21" s="900"/>
      <c r="K21" s="901">
        <f t="shared" si="1"/>
        <v>0.17844002943340689</v>
      </c>
    </row>
    <row r="22" spans="1:11" ht="15" x14ac:dyDescent="0.35">
      <c r="A22" s="892">
        <v>20</v>
      </c>
      <c r="B22" s="893" t="s">
        <v>48</v>
      </c>
      <c r="C22" s="894">
        <v>1986</v>
      </c>
      <c r="D22" s="731">
        <v>30</v>
      </c>
      <c r="E22" s="921" t="s">
        <v>49</v>
      </c>
      <c r="F22" s="896">
        <v>0.80972222222222223</v>
      </c>
      <c r="G22" s="897" t="s">
        <v>66</v>
      </c>
      <c r="H22" s="898">
        <v>5</v>
      </c>
      <c r="I22" s="905">
        <v>6</v>
      </c>
      <c r="J22" s="900"/>
      <c r="K22" s="901">
        <f t="shared" si="1"/>
        <v>0.1787466274221241</v>
      </c>
    </row>
    <row r="23" spans="1:11" ht="15" x14ac:dyDescent="0.35">
      <c r="A23" s="892">
        <v>21</v>
      </c>
      <c r="B23" s="902" t="s">
        <v>419</v>
      </c>
      <c r="C23" s="903">
        <v>1983</v>
      </c>
      <c r="D23" s="731">
        <v>33</v>
      </c>
      <c r="E23" s="916" t="s">
        <v>55</v>
      </c>
      <c r="F23" s="919" t="s">
        <v>486</v>
      </c>
      <c r="G23" s="897" t="s">
        <v>138</v>
      </c>
      <c r="H23" s="898">
        <v>2</v>
      </c>
      <c r="I23" s="905">
        <v>9</v>
      </c>
      <c r="J23" s="900"/>
      <c r="K23" s="901">
        <f t="shared" si="1"/>
        <v>0.17920652440519988</v>
      </c>
    </row>
    <row r="24" spans="1:11" ht="15" x14ac:dyDescent="0.35">
      <c r="A24" s="892">
        <v>22</v>
      </c>
      <c r="B24" s="922" t="s">
        <v>151</v>
      </c>
      <c r="C24" s="923">
        <v>1975</v>
      </c>
      <c r="D24" s="924">
        <v>41</v>
      </c>
      <c r="E24" s="925" t="s">
        <v>63</v>
      </c>
      <c r="F24" s="911">
        <v>0.81180555555555556</v>
      </c>
      <c r="G24" s="915" t="s">
        <v>149</v>
      </c>
      <c r="H24" s="898">
        <v>2</v>
      </c>
      <c r="I24" s="905">
        <v>9</v>
      </c>
      <c r="J24" s="900" t="s">
        <v>363</v>
      </c>
      <c r="K24" s="901">
        <f t="shared" si="1"/>
        <v>0.17920652440519988</v>
      </c>
    </row>
    <row r="25" spans="1:11" ht="15" x14ac:dyDescent="0.35">
      <c r="A25" s="892">
        <v>23</v>
      </c>
      <c r="B25" s="926" t="s">
        <v>118</v>
      </c>
      <c r="C25" s="927">
        <v>1960</v>
      </c>
      <c r="D25" s="731">
        <v>56</v>
      </c>
      <c r="E25" s="917" t="s">
        <v>55</v>
      </c>
      <c r="F25" s="896">
        <v>0.81388888888888899</v>
      </c>
      <c r="G25" s="897" t="s">
        <v>112</v>
      </c>
      <c r="H25" s="898">
        <v>3</v>
      </c>
      <c r="I25" s="905">
        <v>8</v>
      </c>
      <c r="J25" s="900" t="s">
        <v>9</v>
      </c>
      <c r="K25" s="901">
        <f>SUM(F24/4.53)</f>
        <v>0.17920652440519988</v>
      </c>
    </row>
    <row r="26" spans="1:11" ht="15" x14ac:dyDescent="0.35">
      <c r="A26" s="892">
        <v>24</v>
      </c>
      <c r="B26" s="902" t="s">
        <v>487</v>
      </c>
      <c r="C26" s="903">
        <v>1972</v>
      </c>
      <c r="D26" s="731">
        <v>44</v>
      </c>
      <c r="E26" s="631" t="s">
        <v>488</v>
      </c>
      <c r="F26" s="896">
        <v>0.81597222222222221</v>
      </c>
      <c r="G26" s="897" t="s">
        <v>92</v>
      </c>
      <c r="H26" s="898">
        <v>8</v>
      </c>
      <c r="I26" s="909">
        <v>3</v>
      </c>
      <c r="J26" s="900"/>
      <c r="K26" s="901">
        <f t="shared" ref="K26:K73" si="2">SUM(F26/4.53)</f>
        <v>0.18012631837135148</v>
      </c>
    </row>
    <row r="27" spans="1:11" ht="15" x14ac:dyDescent="0.35">
      <c r="A27" s="892">
        <v>25</v>
      </c>
      <c r="B27" s="928" t="s">
        <v>80</v>
      </c>
      <c r="C27" s="929">
        <v>1976</v>
      </c>
      <c r="D27" s="731">
        <v>40</v>
      </c>
      <c r="E27" s="371" t="s">
        <v>53</v>
      </c>
      <c r="F27" s="896">
        <v>0.81736111111111109</v>
      </c>
      <c r="G27" s="897" t="s">
        <v>92</v>
      </c>
      <c r="H27" s="898">
        <v>9</v>
      </c>
      <c r="I27" s="909">
        <v>2</v>
      </c>
      <c r="J27" s="900"/>
      <c r="K27" s="901">
        <f t="shared" si="2"/>
        <v>0.18043291636006867</v>
      </c>
    </row>
    <row r="28" spans="1:11" ht="15" x14ac:dyDescent="0.35">
      <c r="A28" s="892">
        <v>26</v>
      </c>
      <c r="B28" s="902" t="s">
        <v>154</v>
      </c>
      <c r="C28" s="903">
        <v>1979</v>
      </c>
      <c r="D28" s="731">
        <v>37</v>
      </c>
      <c r="E28" s="907" t="s">
        <v>53</v>
      </c>
      <c r="F28" s="911">
        <v>0.81944444444444453</v>
      </c>
      <c r="G28" s="897" t="s">
        <v>149</v>
      </c>
      <c r="H28" s="898">
        <v>3</v>
      </c>
      <c r="I28" s="909">
        <v>8</v>
      </c>
      <c r="J28" s="900"/>
      <c r="K28" s="901">
        <f t="shared" si="2"/>
        <v>0.18089281334314447</v>
      </c>
    </row>
    <row r="29" spans="1:11" ht="15" x14ac:dyDescent="0.35">
      <c r="A29" s="892">
        <v>27</v>
      </c>
      <c r="B29" s="902" t="s">
        <v>175</v>
      </c>
      <c r="C29" s="903">
        <v>1965</v>
      </c>
      <c r="D29" s="731">
        <v>51</v>
      </c>
      <c r="E29" s="904" t="s">
        <v>46</v>
      </c>
      <c r="F29" s="930" t="s">
        <v>489</v>
      </c>
      <c r="G29" s="897" t="s">
        <v>170</v>
      </c>
      <c r="H29" s="898">
        <v>1</v>
      </c>
      <c r="I29" s="899">
        <v>10</v>
      </c>
      <c r="J29" s="900"/>
      <c r="K29" s="901">
        <f t="shared" si="2"/>
        <v>0.18533848417954374</v>
      </c>
    </row>
    <row r="30" spans="1:11" ht="15" x14ac:dyDescent="0.35">
      <c r="A30" s="892">
        <v>28</v>
      </c>
      <c r="B30" s="893" t="s">
        <v>291</v>
      </c>
      <c r="C30" s="894">
        <v>1970</v>
      </c>
      <c r="D30" s="731">
        <v>46</v>
      </c>
      <c r="E30" s="917" t="s">
        <v>292</v>
      </c>
      <c r="F30" s="911">
        <v>0.84166666666666667</v>
      </c>
      <c r="G30" s="897" t="s">
        <v>92</v>
      </c>
      <c r="H30" s="898">
        <v>10</v>
      </c>
      <c r="I30" s="905">
        <v>1</v>
      </c>
      <c r="J30" s="900"/>
      <c r="K30" s="901">
        <f t="shared" si="2"/>
        <v>0.18579838116261957</v>
      </c>
    </row>
    <row r="31" spans="1:11" ht="15" x14ac:dyDescent="0.35">
      <c r="A31" s="892">
        <v>29</v>
      </c>
      <c r="B31" s="893" t="s">
        <v>89</v>
      </c>
      <c r="C31" s="894">
        <v>1979</v>
      </c>
      <c r="D31" s="731">
        <v>37</v>
      </c>
      <c r="E31" s="916" t="s">
        <v>55</v>
      </c>
      <c r="F31" s="896">
        <v>0.84652777777777777</v>
      </c>
      <c r="G31" s="897" t="s">
        <v>66</v>
      </c>
      <c r="H31" s="898">
        <v>6</v>
      </c>
      <c r="I31" s="905">
        <v>5</v>
      </c>
      <c r="J31" s="900" t="s">
        <v>363</v>
      </c>
      <c r="K31" s="901">
        <f t="shared" si="2"/>
        <v>0.18687147412312974</v>
      </c>
    </row>
    <row r="32" spans="1:11" ht="15" x14ac:dyDescent="0.35">
      <c r="A32" s="892">
        <v>30</v>
      </c>
      <c r="B32" s="893" t="s">
        <v>393</v>
      </c>
      <c r="C32" s="894">
        <v>1995</v>
      </c>
      <c r="D32" s="731">
        <v>21</v>
      </c>
      <c r="E32" s="921" t="s">
        <v>292</v>
      </c>
      <c r="F32" s="896">
        <v>0.85486111111111107</v>
      </c>
      <c r="G32" s="897" t="s">
        <v>44</v>
      </c>
      <c r="H32" s="898">
        <v>5</v>
      </c>
      <c r="I32" s="905">
        <v>6</v>
      </c>
      <c r="J32" s="900"/>
      <c r="K32" s="901">
        <f t="shared" si="2"/>
        <v>0.18871106205543289</v>
      </c>
    </row>
    <row r="33" spans="1:11" ht="15" x14ac:dyDescent="0.35">
      <c r="A33" s="892">
        <v>31</v>
      </c>
      <c r="B33" s="902" t="s">
        <v>156</v>
      </c>
      <c r="C33" s="903">
        <v>1979</v>
      </c>
      <c r="D33" s="731">
        <v>37</v>
      </c>
      <c r="E33" s="916" t="s">
        <v>55</v>
      </c>
      <c r="F33" s="896">
        <v>0.85902777777777783</v>
      </c>
      <c r="G33" s="897" t="s">
        <v>149</v>
      </c>
      <c r="H33" s="898">
        <v>4</v>
      </c>
      <c r="I33" s="905">
        <v>7</v>
      </c>
      <c r="J33" s="900"/>
      <c r="K33" s="901">
        <f t="shared" si="2"/>
        <v>0.1896308560215845</v>
      </c>
    </row>
    <row r="34" spans="1:11" ht="15" x14ac:dyDescent="0.35">
      <c r="A34" s="892">
        <v>32</v>
      </c>
      <c r="B34" s="893" t="s">
        <v>391</v>
      </c>
      <c r="C34" s="894">
        <v>1965</v>
      </c>
      <c r="D34" s="731">
        <v>51</v>
      </c>
      <c r="E34" s="910" t="s">
        <v>63</v>
      </c>
      <c r="F34" s="896">
        <v>0.8652777777777777</v>
      </c>
      <c r="G34" s="897" t="s">
        <v>112</v>
      </c>
      <c r="H34" s="898">
        <v>4</v>
      </c>
      <c r="I34" s="905">
        <v>7</v>
      </c>
      <c r="J34" s="900"/>
      <c r="K34" s="901">
        <f t="shared" si="2"/>
        <v>0.19101054697081185</v>
      </c>
    </row>
    <row r="35" spans="1:11" ht="15" x14ac:dyDescent="0.35">
      <c r="A35" s="892">
        <v>33</v>
      </c>
      <c r="B35" s="902" t="s">
        <v>455</v>
      </c>
      <c r="C35" s="903">
        <v>1991</v>
      </c>
      <c r="D35" s="731">
        <v>25</v>
      </c>
      <c r="E35" s="916" t="s">
        <v>456</v>
      </c>
      <c r="F35" s="919" t="s">
        <v>490</v>
      </c>
      <c r="G35" s="897" t="s">
        <v>138</v>
      </c>
      <c r="H35" s="898">
        <v>3</v>
      </c>
      <c r="I35" s="905">
        <v>8</v>
      </c>
      <c r="J35" s="900"/>
      <c r="K35" s="901">
        <f t="shared" si="2"/>
        <v>0.19177704194260486</v>
      </c>
    </row>
    <row r="36" spans="1:11" ht="15" x14ac:dyDescent="0.35">
      <c r="A36" s="892">
        <v>34</v>
      </c>
      <c r="B36" s="902" t="s">
        <v>491</v>
      </c>
      <c r="C36" s="903">
        <v>1970</v>
      </c>
      <c r="D36" s="731">
        <v>46</v>
      </c>
      <c r="E36" s="895" t="s">
        <v>488</v>
      </c>
      <c r="F36" s="896">
        <v>0.87152777777777779</v>
      </c>
      <c r="G36" s="897" t="s">
        <v>92</v>
      </c>
      <c r="H36" s="898">
        <v>11</v>
      </c>
      <c r="I36" s="905">
        <v>1</v>
      </c>
      <c r="J36" s="900"/>
      <c r="K36" s="901">
        <f t="shared" si="2"/>
        <v>0.19239023792003923</v>
      </c>
    </row>
    <row r="37" spans="1:11" ht="15" x14ac:dyDescent="0.35">
      <c r="A37" s="892">
        <v>35</v>
      </c>
      <c r="B37" s="893" t="s">
        <v>106</v>
      </c>
      <c r="C37" s="894">
        <v>1967</v>
      </c>
      <c r="D37" s="731">
        <v>49</v>
      </c>
      <c r="E37" s="907" t="s">
        <v>53</v>
      </c>
      <c r="F37" s="896">
        <v>0.88194444444444453</v>
      </c>
      <c r="G37" s="897" t="s">
        <v>92</v>
      </c>
      <c r="H37" s="898">
        <v>12</v>
      </c>
      <c r="I37" s="905">
        <v>1</v>
      </c>
      <c r="J37" s="900" t="s">
        <v>9</v>
      </c>
      <c r="K37" s="901">
        <f t="shared" si="2"/>
        <v>0.19468972283541822</v>
      </c>
    </row>
    <row r="38" spans="1:11" ht="15" x14ac:dyDescent="0.35">
      <c r="A38" s="892">
        <v>36</v>
      </c>
      <c r="B38" s="902" t="s">
        <v>152</v>
      </c>
      <c r="C38" s="903">
        <v>1973</v>
      </c>
      <c r="D38" s="731">
        <v>43</v>
      </c>
      <c r="E38" s="916" t="s">
        <v>420</v>
      </c>
      <c r="F38" s="896">
        <v>0.88611111111111107</v>
      </c>
      <c r="G38" s="897" t="s">
        <v>149</v>
      </c>
      <c r="H38" s="898">
        <v>5</v>
      </c>
      <c r="I38" s="905">
        <v>6</v>
      </c>
      <c r="J38" s="900"/>
      <c r="K38" s="901">
        <f t="shared" si="2"/>
        <v>0.19560951680156977</v>
      </c>
    </row>
    <row r="39" spans="1:11" ht="15" x14ac:dyDescent="0.35">
      <c r="A39" s="892">
        <v>37</v>
      </c>
      <c r="B39" s="357" t="s">
        <v>155</v>
      </c>
      <c r="C39" s="358">
        <v>1976</v>
      </c>
      <c r="D39" s="731">
        <v>40</v>
      </c>
      <c r="E39" s="931" t="s">
        <v>53</v>
      </c>
      <c r="F39" s="911">
        <v>0.88750000000000007</v>
      </c>
      <c r="G39" s="932" t="s">
        <v>149</v>
      </c>
      <c r="H39" s="898">
        <v>6</v>
      </c>
      <c r="I39" s="905">
        <v>5</v>
      </c>
      <c r="J39" s="900"/>
      <c r="K39" s="901">
        <f t="shared" si="2"/>
        <v>0.19591611479028698</v>
      </c>
    </row>
    <row r="40" spans="1:11" ht="15" x14ac:dyDescent="0.35">
      <c r="A40" s="892">
        <v>38</v>
      </c>
      <c r="B40" s="906" t="s">
        <v>107</v>
      </c>
      <c r="C40" s="903">
        <v>1973</v>
      </c>
      <c r="D40" s="731">
        <v>43</v>
      </c>
      <c r="E40" s="933" t="s">
        <v>51</v>
      </c>
      <c r="F40" s="896">
        <v>0.89027777777777783</v>
      </c>
      <c r="G40" s="897" t="s">
        <v>92</v>
      </c>
      <c r="H40" s="898">
        <v>13</v>
      </c>
      <c r="I40" s="905">
        <v>1</v>
      </c>
      <c r="J40" s="900"/>
      <c r="K40" s="901">
        <f t="shared" si="2"/>
        <v>0.19652931076772137</v>
      </c>
    </row>
    <row r="41" spans="1:11" ht="15" x14ac:dyDescent="0.35">
      <c r="A41" s="892">
        <v>39</v>
      </c>
      <c r="B41" s="902" t="s">
        <v>299</v>
      </c>
      <c r="C41" s="903">
        <v>2001</v>
      </c>
      <c r="D41" s="731">
        <v>15</v>
      </c>
      <c r="E41" s="907" t="s">
        <v>53</v>
      </c>
      <c r="F41" s="934">
        <v>0.9</v>
      </c>
      <c r="G41" s="897" t="s">
        <v>138</v>
      </c>
      <c r="H41" s="920">
        <v>4</v>
      </c>
      <c r="I41" s="905">
        <v>7</v>
      </c>
      <c r="J41" s="920" t="s">
        <v>9</v>
      </c>
      <c r="K41" s="901">
        <f t="shared" si="2"/>
        <v>0.19867549668874171</v>
      </c>
    </row>
    <row r="42" spans="1:11" ht="15" x14ac:dyDescent="0.35">
      <c r="A42" s="892">
        <v>40</v>
      </c>
      <c r="B42" s="902" t="s">
        <v>157</v>
      </c>
      <c r="C42" s="903">
        <v>1971</v>
      </c>
      <c r="D42" s="731">
        <v>45</v>
      </c>
      <c r="E42" s="916" t="s">
        <v>55</v>
      </c>
      <c r="F42" s="896">
        <v>0.90347222222222223</v>
      </c>
      <c r="G42" s="897" t="s">
        <v>149</v>
      </c>
      <c r="H42" s="898">
        <v>7</v>
      </c>
      <c r="I42" s="905">
        <v>4</v>
      </c>
      <c r="J42" s="900"/>
      <c r="K42" s="901">
        <f t="shared" si="2"/>
        <v>0.1994419916605347</v>
      </c>
    </row>
    <row r="43" spans="1:11" ht="15" x14ac:dyDescent="0.35">
      <c r="A43" s="892">
        <v>41</v>
      </c>
      <c r="B43" s="902" t="s">
        <v>85</v>
      </c>
      <c r="C43" s="903">
        <v>1955</v>
      </c>
      <c r="D43" s="731">
        <v>61</v>
      </c>
      <c r="E43" s="916" t="s">
        <v>395</v>
      </c>
      <c r="F43" s="919" t="s">
        <v>492</v>
      </c>
      <c r="G43" s="897" t="s">
        <v>124</v>
      </c>
      <c r="H43" s="898">
        <v>1</v>
      </c>
      <c r="I43" s="899">
        <v>10</v>
      </c>
      <c r="J43" s="900"/>
      <c r="K43" s="901">
        <f t="shared" si="2"/>
        <v>0.1999018886436105</v>
      </c>
    </row>
    <row r="44" spans="1:11" ht="15" x14ac:dyDescent="0.35">
      <c r="A44" s="892">
        <v>42</v>
      </c>
      <c r="B44" s="902" t="s">
        <v>255</v>
      </c>
      <c r="C44" s="903">
        <v>1976</v>
      </c>
      <c r="D44" s="731">
        <v>40</v>
      </c>
      <c r="E44" s="935" t="s">
        <v>55</v>
      </c>
      <c r="F44" s="911">
        <v>0.90555555555555556</v>
      </c>
      <c r="G44" s="897" t="s">
        <v>149</v>
      </c>
      <c r="H44" s="898">
        <v>8</v>
      </c>
      <c r="I44" s="905">
        <v>3</v>
      </c>
      <c r="J44" s="900" t="s">
        <v>9</v>
      </c>
      <c r="K44" s="901">
        <f t="shared" si="2"/>
        <v>0.1999018886436105</v>
      </c>
    </row>
    <row r="45" spans="1:11" ht="15" x14ac:dyDescent="0.35">
      <c r="A45" s="892">
        <v>43</v>
      </c>
      <c r="B45" s="893" t="s">
        <v>399</v>
      </c>
      <c r="C45" s="894">
        <v>1981</v>
      </c>
      <c r="D45" s="731">
        <v>35</v>
      </c>
      <c r="E45" s="916" t="s">
        <v>82</v>
      </c>
      <c r="F45" s="911">
        <v>0.90972222222222221</v>
      </c>
      <c r="G45" s="897" t="s">
        <v>66</v>
      </c>
      <c r="H45" s="898">
        <v>7</v>
      </c>
      <c r="I45" s="905">
        <v>4</v>
      </c>
      <c r="J45" s="900"/>
      <c r="K45" s="901">
        <f t="shared" si="2"/>
        <v>0.20082168260976208</v>
      </c>
    </row>
    <row r="46" spans="1:11" ht="15" x14ac:dyDescent="0.35">
      <c r="A46" s="892">
        <v>44</v>
      </c>
      <c r="B46" s="902" t="s">
        <v>421</v>
      </c>
      <c r="C46" s="903">
        <v>1986</v>
      </c>
      <c r="D46" s="731">
        <v>30</v>
      </c>
      <c r="E46" s="916" t="s">
        <v>49</v>
      </c>
      <c r="F46" s="919" t="s">
        <v>493</v>
      </c>
      <c r="G46" s="897" t="s">
        <v>138</v>
      </c>
      <c r="H46" s="898">
        <v>5</v>
      </c>
      <c r="I46" s="905">
        <v>6</v>
      </c>
      <c r="J46" s="900" t="s">
        <v>9</v>
      </c>
      <c r="K46" s="901">
        <f t="shared" si="2"/>
        <v>0.20158817758155506</v>
      </c>
    </row>
    <row r="47" spans="1:11" ht="15" x14ac:dyDescent="0.35">
      <c r="A47" s="892">
        <v>45</v>
      </c>
      <c r="B47" s="893" t="s">
        <v>119</v>
      </c>
      <c r="C47" s="894">
        <v>1965</v>
      </c>
      <c r="D47" s="731">
        <v>51</v>
      </c>
      <c r="E47" s="916" t="s">
        <v>367</v>
      </c>
      <c r="F47" s="896">
        <v>0.92083333333333339</v>
      </c>
      <c r="G47" s="897" t="s">
        <v>112</v>
      </c>
      <c r="H47" s="898">
        <v>5</v>
      </c>
      <c r="I47" s="905">
        <v>6</v>
      </c>
      <c r="J47" s="900"/>
      <c r="K47" s="901">
        <f t="shared" si="2"/>
        <v>0.20327446651949962</v>
      </c>
    </row>
    <row r="48" spans="1:11" ht="15" x14ac:dyDescent="0.35">
      <c r="A48" s="892">
        <v>46</v>
      </c>
      <c r="B48" s="906" t="s">
        <v>197</v>
      </c>
      <c r="C48" s="731">
        <v>1973</v>
      </c>
      <c r="D48" s="731">
        <v>43</v>
      </c>
      <c r="E48" s="910" t="s">
        <v>63</v>
      </c>
      <c r="F48" s="581">
        <v>0.9291666666666667</v>
      </c>
      <c r="G48" s="897" t="s">
        <v>92</v>
      </c>
      <c r="H48" s="898">
        <v>14</v>
      </c>
      <c r="I48" s="905">
        <v>1</v>
      </c>
      <c r="J48" s="900"/>
      <c r="K48" s="901">
        <f t="shared" si="2"/>
        <v>0.20511405445180278</v>
      </c>
    </row>
    <row r="49" spans="1:11" ht="15" x14ac:dyDescent="0.35">
      <c r="A49" s="892">
        <v>47</v>
      </c>
      <c r="B49" s="902" t="s">
        <v>396</v>
      </c>
      <c r="C49" s="903">
        <v>1976</v>
      </c>
      <c r="D49" s="731">
        <v>40</v>
      </c>
      <c r="E49" s="936" t="s">
        <v>64</v>
      </c>
      <c r="F49" s="911">
        <v>0.9472222222222223</v>
      </c>
      <c r="G49" s="897" t="s">
        <v>149</v>
      </c>
      <c r="H49" s="898">
        <v>9</v>
      </c>
      <c r="I49" s="905">
        <v>2</v>
      </c>
      <c r="J49" s="900"/>
      <c r="K49" s="901">
        <f t="shared" si="2"/>
        <v>0.20909982830512633</v>
      </c>
    </row>
    <row r="50" spans="1:11" ht="15" x14ac:dyDescent="0.35">
      <c r="A50" s="892">
        <v>48</v>
      </c>
      <c r="B50" s="902" t="s">
        <v>161</v>
      </c>
      <c r="C50" s="903">
        <v>1974</v>
      </c>
      <c r="D50" s="731">
        <v>42</v>
      </c>
      <c r="E50" s="907" t="s">
        <v>53</v>
      </c>
      <c r="F50" s="919" t="s">
        <v>494</v>
      </c>
      <c r="G50" s="897" t="s">
        <v>149</v>
      </c>
      <c r="H50" s="898">
        <v>10</v>
      </c>
      <c r="I50" s="905">
        <v>1</v>
      </c>
      <c r="J50" s="900"/>
      <c r="K50" s="901">
        <f t="shared" si="2"/>
        <v>0.21063281824871227</v>
      </c>
    </row>
    <row r="51" spans="1:11" ht="15" x14ac:dyDescent="0.35">
      <c r="A51" s="892">
        <v>49</v>
      </c>
      <c r="B51" s="893" t="s">
        <v>114</v>
      </c>
      <c r="C51" s="894">
        <v>1962</v>
      </c>
      <c r="D51" s="731">
        <v>54</v>
      </c>
      <c r="E51" s="937" t="s">
        <v>53</v>
      </c>
      <c r="F51" s="896">
        <v>0.95694444444444438</v>
      </c>
      <c r="G51" s="897" t="s">
        <v>112</v>
      </c>
      <c r="H51" s="898">
        <v>6</v>
      </c>
      <c r="I51" s="905">
        <v>5</v>
      </c>
      <c r="J51" s="900"/>
      <c r="K51" s="901">
        <f t="shared" si="2"/>
        <v>0.21124601422614664</v>
      </c>
    </row>
    <row r="52" spans="1:11" ht="15" x14ac:dyDescent="0.35">
      <c r="A52" s="892">
        <v>50</v>
      </c>
      <c r="B52" s="902" t="s">
        <v>340</v>
      </c>
      <c r="C52" s="903">
        <v>1950</v>
      </c>
      <c r="D52" s="731">
        <v>66</v>
      </c>
      <c r="E52" s="938" t="s">
        <v>51</v>
      </c>
      <c r="F52" s="896">
        <v>0.96388888888888891</v>
      </c>
      <c r="G52" s="897" t="s">
        <v>124</v>
      </c>
      <c r="H52" s="898">
        <v>2</v>
      </c>
      <c r="I52" s="905">
        <v>9</v>
      </c>
      <c r="J52" s="900"/>
      <c r="K52" s="901">
        <f t="shared" si="2"/>
        <v>0.21277900416973264</v>
      </c>
    </row>
    <row r="53" spans="1:11" ht="15" x14ac:dyDescent="0.35">
      <c r="A53" s="892">
        <v>51</v>
      </c>
      <c r="B53" s="902" t="s">
        <v>495</v>
      </c>
      <c r="C53" s="903">
        <v>1968</v>
      </c>
      <c r="D53" s="731">
        <v>48</v>
      </c>
      <c r="E53" s="895" t="s">
        <v>488</v>
      </c>
      <c r="F53" s="911">
        <v>0.96944444444444444</v>
      </c>
      <c r="G53" s="897" t="s">
        <v>149</v>
      </c>
      <c r="H53" s="898">
        <v>11</v>
      </c>
      <c r="I53" s="905">
        <v>1</v>
      </c>
      <c r="J53" s="900" t="s">
        <v>364</v>
      </c>
      <c r="K53" s="901">
        <f t="shared" si="2"/>
        <v>0.2140053961246014</v>
      </c>
    </row>
    <row r="54" spans="1:11" ht="15" x14ac:dyDescent="0.35">
      <c r="A54" s="892">
        <v>52</v>
      </c>
      <c r="B54" s="893" t="s">
        <v>496</v>
      </c>
      <c r="C54" s="894">
        <v>1997</v>
      </c>
      <c r="D54" s="731">
        <v>19</v>
      </c>
      <c r="E54" s="895" t="s">
        <v>488</v>
      </c>
      <c r="F54" s="919" t="s">
        <v>497</v>
      </c>
      <c r="G54" s="897" t="s">
        <v>44</v>
      </c>
      <c r="H54" s="898">
        <v>6</v>
      </c>
      <c r="I54" s="905">
        <v>5</v>
      </c>
      <c r="J54" s="900"/>
      <c r="K54" s="901">
        <f t="shared" si="2"/>
        <v>0.22075055187637968</v>
      </c>
    </row>
    <row r="55" spans="1:11" ht="15" x14ac:dyDescent="0.35">
      <c r="A55" s="892">
        <v>53</v>
      </c>
      <c r="B55" s="902" t="s">
        <v>160</v>
      </c>
      <c r="C55" s="903">
        <v>1973</v>
      </c>
      <c r="D55" s="731">
        <v>43</v>
      </c>
      <c r="E55" s="933" t="s">
        <v>51</v>
      </c>
      <c r="F55" s="919" t="s">
        <v>498</v>
      </c>
      <c r="G55" s="897" t="s">
        <v>149</v>
      </c>
      <c r="H55" s="898">
        <v>12</v>
      </c>
      <c r="I55" s="905">
        <v>1</v>
      </c>
      <c r="J55" s="900"/>
      <c r="K55" s="901">
        <f t="shared" si="2"/>
        <v>0.22090385087073824</v>
      </c>
    </row>
    <row r="56" spans="1:11" ht="15" x14ac:dyDescent="0.35">
      <c r="A56" s="892">
        <v>54</v>
      </c>
      <c r="B56" s="217" t="s">
        <v>302</v>
      </c>
      <c r="C56" s="50">
        <v>1975</v>
      </c>
      <c r="D56" s="731">
        <v>41</v>
      </c>
      <c r="E56" s="916" t="s">
        <v>303</v>
      </c>
      <c r="F56" s="625" t="s">
        <v>168</v>
      </c>
      <c r="G56" s="915" t="s">
        <v>149</v>
      </c>
      <c r="H56" s="898">
        <v>13</v>
      </c>
      <c r="I56" s="905">
        <v>1</v>
      </c>
      <c r="J56" s="900" t="s">
        <v>9</v>
      </c>
      <c r="K56" s="901">
        <f t="shared" si="2"/>
        <v>0.22151704684817264</v>
      </c>
    </row>
    <row r="57" spans="1:11" ht="15" x14ac:dyDescent="0.35">
      <c r="A57" s="892">
        <v>55</v>
      </c>
      <c r="B57" s="906" t="s">
        <v>125</v>
      </c>
      <c r="C57" s="731">
        <v>1948</v>
      </c>
      <c r="D57" s="731">
        <v>68</v>
      </c>
      <c r="E57" s="938" t="s">
        <v>51</v>
      </c>
      <c r="F57" s="919" t="s">
        <v>499</v>
      </c>
      <c r="G57" s="897" t="s">
        <v>124</v>
      </c>
      <c r="H57" s="898">
        <v>3</v>
      </c>
      <c r="I57" s="905">
        <v>8</v>
      </c>
      <c r="J57" s="900" t="s">
        <v>9</v>
      </c>
      <c r="K57" s="901">
        <f t="shared" si="2"/>
        <v>0.22182364483688988</v>
      </c>
    </row>
    <row r="58" spans="1:11" ht="15" x14ac:dyDescent="0.35">
      <c r="A58" s="892">
        <v>56</v>
      </c>
      <c r="B58" s="902" t="s">
        <v>500</v>
      </c>
      <c r="C58" s="903">
        <v>1999</v>
      </c>
      <c r="D58" s="731">
        <v>17</v>
      </c>
      <c r="E58" s="895" t="s">
        <v>488</v>
      </c>
      <c r="F58" s="919" t="s">
        <v>501</v>
      </c>
      <c r="G58" s="897" t="s">
        <v>138</v>
      </c>
      <c r="H58" s="898">
        <v>6</v>
      </c>
      <c r="I58" s="905">
        <v>5</v>
      </c>
      <c r="J58" s="900" t="s">
        <v>363</v>
      </c>
      <c r="K58" s="901">
        <f t="shared" si="2"/>
        <v>0.22289673779740002</v>
      </c>
    </row>
    <row r="59" spans="1:11" ht="15" x14ac:dyDescent="0.35">
      <c r="A59" s="892">
        <v>57</v>
      </c>
      <c r="B59" s="902" t="s">
        <v>502</v>
      </c>
      <c r="C59" s="903">
        <v>1999</v>
      </c>
      <c r="D59" s="731">
        <v>17</v>
      </c>
      <c r="E59" s="631" t="s">
        <v>503</v>
      </c>
      <c r="F59" s="919" t="s">
        <v>504</v>
      </c>
      <c r="G59" s="897" t="s">
        <v>138</v>
      </c>
      <c r="H59" s="898">
        <v>7</v>
      </c>
      <c r="I59" s="905">
        <v>4</v>
      </c>
      <c r="J59" s="900"/>
      <c r="K59" s="901">
        <f t="shared" si="2"/>
        <v>0.2268825116507236</v>
      </c>
    </row>
    <row r="60" spans="1:11" ht="15" x14ac:dyDescent="0.35">
      <c r="A60" s="892">
        <v>58</v>
      </c>
      <c r="B60" s="902" t="s">
        <v>135</v>
      </c>
      <c r="C60" s="903">
        <v>1947</v>
      </c>
      <c r="D60" s="731">
        <v>69</v>
      </c>
      <c r="E60" s="910" t="s">
        <v>63</v>
      </c>
      <c r="F60" s="919" t="s">
        <v>505</v>
      </c>
      <c r="G60" s="897" t="s">
        <v>124</v>
      </c>
      <c r="H60" s="898">
        <v>4</v>
      </c>
      <c r="I60" s="905">
        <v>7</v>
      </c>
      <c r="J60" s="900"/>
      <c r="K60" s="901">
        <f t="shared" si="2"/>
        <v>0.22948859455481971</v>
      </c>
    </row>
    <row r="61" spans="1:11" ht="15" x14ac:dyDescent="0.35">
      <c r="A61" s="892">
        <v>59</v>
      </c>
      <c r="B61" s="922" t="s">
        <v>248</v>
      </c>
      <c r="C61" s="923">
        <v>1950</v>
      </c>
      <c r="D61" s="731">
        <v>66</v>
      </c>
      <c r="E61" s="371" t="s">
        <v>53</v>
      </c>
      <c r="F61" s="919" t="s">
        <v>506</v>
      </c>
      <c r="G61" s="897" t="s">
        <v>124</v>
      </c>
      <c r="H61" s="898">
        <v>5</v>
      </c>
      <c r="I61" s="905">
        <v>6</v>
      </c>
      <c r="J61" s="900"/>
      <c r="K61" s="901">
        <f t="shared" si="2"/>
        <v>0.23010179053225407</v>
      </c>
    </row>
    <row r="62" spans="1:11" ht="15" x14ac:dyDescent="0.35">
      <c r="A62" s="892">
        <v>60</v>
      </c>
      <c r="B62" s="893" t="s">
        <v>167</v>
      </c>
      <c r="C62" s="894">
        <v>1976</v>
      </c>
      <c r="D62" s="731">
        <v>40</v>
      </c>
      <c r="E62" s="917" t="s">
        <v>46</v>
      </c>
      <c r="F62" s="919" t="s">
        <v>507</v>
      </c>
      <c r="G62" s="897" t="s">
        <v>149</v>
      </c>
      <c r="H62" s="898">
        <v>14</v>
      </c>
      <c r="I62" s="905">
        <v>1</v>
      </c>
      <c r="J62" s="900"/>
      <c r="K62" s="901">
        <f t="shared" si="2"/>
        <v>0.23868653421633554</v>
      </c>
    </row>
    <row r="63" spans="1:11" ht="15" x14ac:dyDescent="0.35">
      <c r="A63" s="892">
        <v>61</v>
      </c>
      <c r="B63" s="893" t="s">
        <v>74</v>
      </c>
      <c r="C63" s="894">
        <v>1984</v>
      </c>
      <c r="D63" s="731">
        <v>32</v>
      </c>
      <c r="E63" s="916" t="s">
        <v>55</v>
      </c>
      <c r="F63" s="919" t="s">
        <v>508</v>
      </c>
      <c r="G63" s="897" t="s">
        <v>66</v>
      </c>
      <c r="H63" s="898">
        <v>8</v>
      </c>
      <c r="I63" s="905">
        <v>3</v>
      </c>
      <c r="J63" s="900"/>
      <c r="K63" s="901">
        <f t="shared" si="2"/>
        <v>0.23960632818248712</v>
      </c>
    </row>
    <row r="64" spans="1:11" ht="15" x14ac:dyDescent="0.35">
      <c r="A64" s="892">
        <v>62</v>
      </c>
      <c r="B64" s="902" t="s">
        <v>162</v>
      </c>
      <c r="C64" s="903">
        <v>1973</v>
      </c>
      <c r="D64" s="731">
        <v>43</v>
      </c>
      <c r="E64" s="907" t="s">
        <v>53</v>
      </c>
      <c r="F64" s="919" t="s">
        <v>509</v>
      </c>
      <c r="G64" s="897" t="s">
        <v>149</v>
      </c>
      <c r="H64" s="898">
        <v>15</v>
      </c>
      <c r="I64" s="905">
        <v>1</v>
      </c>
      <c r="J64" s="900" t="s">
        <v>9</v>
      </c>
      <c r="K64" s="901">
        <f t="shared" si="2"/>
        <v>0.24129261712043171</v>
      </c>
    </row>
    <row r="65" spans="1:11" ht="15" x14ac:dyDescent="0.35">
      <c r="A65" s="892">
        <v>63</v>
      </c>
      <c r="B65" s="939" t="s">
        <v>176</v>
      </c>
      <c r="C65" s="940">
        <v>1963</v>
      </c>
      <c r="D65" s="731">
        <v>53</v>
      </c>
      <c r="E65" s="941" t="s">
        <v>53</v>
      </c>
      <c r="F65" s="919" t="s">
        <v>510</v>
      </c>
      <c r="G65" s="897" t="s">
        <v>170</v>
      </c>
      <c r="H65" s="898">
        <v>2</v>
      </c>
      <c r="I65" s="905">
        <v>9</v>
      </c>
      <c r="J65" s="900"/>
      <c r="K65" s="901">
        <f t="shared" si="2"/>
        <v>0.24451189600196221</v>
      </c>
    </row>
    <row r="66" spans="1:11" ht="15" x14ac:dyDescent="0.35">
      <c r="A66" s="892">
        <v>64</v>
      </c>
      <c r="B66" s="893" t="s">
        <v>467</v>
      </c>
      <c r="C66" s="894">
        <v>1994</v>
      </c>
      <c r="D66" s="731">
        <v>22</v>
      </c>
      <c r="E66" s="631" t="s">
        <v>488</v>
      </c>
      <c r="F66" s="919" t="s">
        <v>511</v>
      </c>
      <c r="G66" s="897" t="s">
        <v>44</v>
      </c>
      <c r="H66" s="898">
        <v>7</v>
      </c>
      <c r="I66" s="905">
        <v>4</v>
      </c>
      <c r="J66" s="900"/>
      <c r="K66" s="901">
        <f t="shared" si="2"/>
        <v>0.24466519499632083</v>
      </c>
    </row>
    <row r="67" spans="1:11" ht="15" x14ac:dyDescent="0.35">
      <c r="A67" s="892">
        <v>65</v>
      </c>
      <c r="B67" s="893" t="s">
        <v>512</v>
      </c>
      <c r="C67" s="894">
        <v>1960</v>
      </c>
      <c r="D67" s="731">
        <v>56</v>
      </c>
      <c r="E67" s="895" t="s">
        <v>488</v>
      </c>
      <c r="F67" s="919" t="s">
        <v>513</v>
      </c>
      <c r="G67" s="897" t="s">
        <v>112</v>
      </c>
      <c r="H67" s="898">
        <v>7</v>
      </c>
      <c r="I67" s="905">
        <v>4</v>
      </c>
      <c r="J67" s="900"/>
      <c r="K67" s="901">
        <f t="shared" si="2"/>
        <v>0.24926416482707872</v>
      </c>
    </row>
    <row r="68" spans="1:11" ht="15" x14ac:dyDescent="0.35">
      <c r="A68" s="892">
        <v>66</v>
      </c>
      <c r="B68" s="902" t="s">
        <v>133</v>
      </c>
      <c r="C68" s="903">
        <v>1953</v>
      </c>
      <c r="D68" s="731">
        <v>63</v>
      </c>
      <c r="E68" s="376" t="s">
        <v>63</v>
      </c>
      <c r="F68" s="919" t="s">
        <v>514</v>
      </c>
      <c r="G68" s="897" t="s">
        <v>124</v>
      </c>
      <c r="H68" s="898">
        <v>6</v>
      </c>
      <c r="I68" s="905">
        <v>5</v>
      </c>
      <c r="J68" s="900"/>
      <c r="K68" s="901">
        <f t="shared" si="2"/>
        <v>0.25202354672553345</v>
      </c>
    </row>
    <row r="69" spans="1:11" ht="15" x14ac:dyDescent="0.35">
      <c r="A69" s="892">
        <v>67</v>
      </c>
      <c r="B69" s="922" t="s">
        <v>515</v>
      </c>
      <c r="C69" s="923">
        <v>1979</v>
      </c>
      <c r="D69" s="731">
        <v>37</v>
      </c>
      <c r="E69" s="82" t="s">
        <v>516</v>
      </c>
      <c r="F69" s="919" t="s">
        <v>517</v>
      </c>
      <c r="G69" s="897" t="s">
        <v>149</v>
      </c>
      <c r="H69" s="898">
        <v>16</v>
      </c>
      <c r="I69" s="905">
        <v>1</v>
      </c>
      <c r="J69" s="900" t="s">
        <v>364</v>
      </c>
      <c r="K69" s="901">
        <f t="shared" si="2"/>
        <v>0.25432303164091241</v>
      </c>
    </row>
    <row r="70" spans="1:11" ht="15" x14ac:dyDescent="0.35">
      <c r="A70" s="892">
        <v>68</v>
      </c>
      <c r="B70" s="942" t="s">
        <v>177</v>
      </c>
      <c r="C70" s="943">
        <v>1948</v>
      </c>
      <c r="D70" s="731">
        <v>68</v>
      </c>
      <c r="E70" s="371" t="s">
        <v>53</v>
      </c>
      <c r="F70" s="919" t="s">
        <v>518</v>
      </c>
      <c r="G70" s="897" t="s">
        <v>170</v>
      </c>
      <c r="H70" s="898">
        <v>3</v>
      </c>
      <c r="I70" s="905">
        <v>8</v>
      </c>
      <c r="J70" s="900"/>
      <c r="K70" s="901">
        <f t="shared" si="2"/>
        <v>0.25708241353936717</v>
      </c>
    </row>
    <row r="71" spans="1:11" ht="15" x14ac:dyDescent="0.35">
      <c r="A71" s="892">
        <v>69</v>
      </c>
      <c r="B71" s="922" t="s">
        <v>130</v>
      </c>
      <c r="C71" s="923">
        <v>1945</v>
      </c>
      <c r="D71" s="731">
        <v>71</v>
      </c>
      <c r="E71" s="910" t="s">
        <v>63</v>
      </c>
      <c r="F71" s="919" t="s">
        <v>519</v>
      </c>
      <c r="G71" s="897" t="s">
        <v>124</v>
      </c>
      <c r="H71" s="898">
        <v>7</v>
      </c>
      <c r="I71" s="905">
        <v>4</v>
      </c>
      <c r="J71" s="900" t="s">
        <v>364</v>
      </c>
      <c r="K71" s="901">
        <f t="shared" si="2"/>
        <v>0.26229457934755945</v>
      </c>
    </row>
    <row r="72" spans="1:11" ht="15" x14ac:dyDescent="0.35">
      <c r="A72" s="892">
        <v>70</v>
      </c>
      <c r="B72" s="944" t="s">
        <v>520</v>
      </c>
      <c r="C72" s="945">
        <v>1984</v>
      </c>
      <c r="D72" s="731">
        <v>32</v>
      </c>
      <c r="E72" s="82" t="s">
        <v>516</v>
      </c>
      <c r="F72" s="919" t="s">
        <v>521</v>
      </c>
      <c r="G72" s="897" t="s">
        <v>138</v>
      </c>
      <c r="H72" s="898">
        <v>8</v>
      </c>
      <c r="I72" s="905">
        <v>3</v>
      </c>
      <c r="J72" s="900"/>
      <c r="K72" s="901">
        <f t="shared" si="2"/>
        <v>0.27302550895266126</v>
      </c>
    </row>
    <row r="73" spans="1:11" ht="15" x14ac:dyDescent="0.35">
      <c r="A73" s="892">
        <v>71</v>
      </c>
      <c r="B73" s="275" t="s">
        <v>128</v>
      </c>
      <c r="C73" s="50">
        <v>1948</v>
      </c>
      <c r="D73" s="731">
        <v>68</v>
      </c>
      <c r="E73" s="376" t="s">
        <v>63</v>
      </c>
      <c r="F73" s="946" t="s">
        <v>521</v>
      </c>
      <c r="G73" s="915" t="s">
        <v>124</v>
      </c>
      <c r="H73" s="898">
        <v>8</v>
      </c>
      <c r="I73" s="354">
        <v>3</v>
      </c>
      <c r="J73" s="900"/>
      <c r="K73" s="901">
        <f t="shared" si="2"/>
        <v>0.27302550895266126</v>
      </c>
    </row>
    <row r="74" spans="1:11" ht="15" x14ac:dyDescent="0.35">
      <c r="A74" s="892">
        <v>72</v>
      </c>
      <c r="B74" s="275" t="s">
        <v>131</v>
      </c>
      <c r="C74" s="945">
        <v>1945</v>
      </c>
      <c r="D74" s="731">
        <v>71</v>
      </c>
      <c r="E74" s="947" t="s">
        <v>51</v>
      </c>
      <c r="F74" s="948" t="s">
        <v>522</v>
      </c>
      <c r="G74" s="897" t="s">
        <v>124</v>
      </c>
      <c r="H74" s="898">
        <v>9</v>
      </c>
      <c r="I74" s="949">
        <v>0</v>
      </c>
      <c r="J74" s="900" t="s">
        <v>523</v>
      </c>
      <c r="K74" s="901"/>
    </row>
  </sheetData>
  <mergeCells count="1">
    <mergeCell ref="A1:K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55"/>
  <sheetViews>
    <sheetView workbookViewId="0">
      <selection activeCell="Q52" sqref="Q52"/>
    </sheetView>
  </sheetViews>
  <sheetFormatPr defaultRowHeight="15" x14ac:dyDescent="0.35"/>
  <cols>
    <col min="1" max="1" width="2.5546875" style="157" customWidth="1"/>
    <col min="2" max="2" width="2.88671875" style="170" customWidth="1"/>
    <col min="3" max="3" width="3.44140625" style="171" customWidth="1"/>
    <col min="4" max="4" width="20.6640625" style="227" customWidth="1"/>
    <col min="5" max="5" width="4.33203125" style="172" customWidth="1"/>
    <col min="6" max="6" width="3.33203125" style="172" customWidth="1"/>
    <col min="7" max="7" width="17.6640625" style="173" customWidth="1"/>
    <col min="8" max="8" width="3" style="174" customWidth="1"/>
    <col min="9" max="9" width="3" style="175" customWidth="1"/>
    <col min="10" max="10" width="6.5546875" style="194" customWidth="1"/>
    <col min="11" max="11" width="5" style="194" customWidth="1"/>
    <col min="12" max="12" width="3.33203125" style="271" customWidth="1"/>
    <col min="13" max="13" width="3.5546875" style="271" customWidth="1"/>
    <col min="14" max="28" width="3.33203125" style="178" customWidth="1"/>
    <col min="29" max="36" width="4.5546875" style="178" customWidth="1"/>
    <col min="37" max="38" width="4.5546875" style="188" customWidth="1"/>
    <col min="39" max="43" width="4.5546875" style="178" customWidth="1"/>
  </cols>
  <sheetData>
    <row r="1" spans="1:43" x14ac:dyDescent="0.35">
      <c r="A1" s="4" t="s">
        <v>0</v>
      </c>
      <c r="B1" s="205" t="s">
        <v>1</v>
      </c>
      <c r="C1" s="5" t="s">
        <v>2</v>
      </c>
      <c r="D1" s="213" t="s">
        <v>3</v>
      </c>
      <c r="E1" s="206" t="s">
        <v>4</v>
      </c>
      <c r="F1" s="20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338" t="s">
        <v>10</v>
      </c>
      <c r="L1" s="11" t="s">
        <v>11</v>
      </c>
      <c r="M1" s="228" t="s">
        <v>12</v>
      </c>
      <c r="N1" s="12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13" t="s">
        <v>27</v>
      </c>
      <c r="AC1" s="14" t="s">
        <v>28</v>
      </c>
      <c r="AD1" s="15" t="s">
        <v>29</v>
      </c>
      <c r="AE1" s="15" t="s">
        <v>30</v>
      </c>
      <c r="AF1" s="15" t="s">
        <v>31</v>
      </c>
      <c r="AG1" s="15" t="s">
        <v>32</v>
      </c>
      <c r="AH1" s="15" t="s">
        <v>33</v>
      </c>
      <c r="AI1" s="15" t="s">
        <v>34</v>
      </c>
      <c r="AJ1" s="15" t="s">
        <v>35</v>
      </c>
      <c r="AK1" s="15" t="s">
        <v>36</v>
      </c>
      <c r="AL1" s="15" t="s">
        <v>37</v>
      </c>
      <c r="AM1" s="15" t="s">
        <v>38</v>
      </c>
      <c r="AN1" s="15" t="s">
        <v>39</v>
      </c>
      <c r="AO1" s="15" t="s">
        <v>40</v>
      </c>
      <c r="AP1" s="15" t="s">
        <v>41</v>
      </c>
      <c r="AQ1" s="16" t="s">
        <v>42</v>
      </c>
    </row>
    <row r="2" spans="1:43" x14ac:dyDescent="0.3">
      <c r="A2" s="952" t="s">
        <v>43</v>
      </c>
      <c r="B2" s="953">
        <v>1</v>
      </c>
      <c r="C2" s="954" t="s">
        <v>44</v>
      </c>
      <c r="D2" s="902" t="s">
        <v>45</v>
      </c>
      <c r="E2" s="903">
        <v>1995</v>
      </c>
      <c r="F2" s="731">
        <f t="shared" ref="F2:F18" si="0">SUM(2016-E2)</f>
        <v>21</v>
      </c>
      <c r="G2" s="904" t="s">
        <v>46</v>
      </c>
      <c r="H2" s="955"/>
      <c r="I2" s="956">
        <v>2</v>
      </c>
      <c r="J2" s="957">
        <f>MIN(AC2:AC2:AQ2)</f>
        <v>0.64444444444444449</v>
      </c>
      <c r="K2" s="958">
        <f t="shared" ref="K2:K18" si="1">IF(COUNTIF(N2:AB2,"&gt;=0")&lt;11,SUM(N2:AB2),SUM(LARGE(N2:AB2,1),LARGE(N2:AB2,2),LARGE(N2:AB2,3),LARGE(N2:AB2,4),LARGE(N2:AB2,5),LARGE(N2:AB2,6),LARGE(N2:AB2,7),LARGE(N2:AB2,8),LARGE(N2:AB2,9),LARGE(N2:AB2,10)))</f>
        <v>39</v>
      </c>
      <c r="L2" s="959">
        <f t="shared" ref="L2:L18" si="2">SUM(COUNTIF(N2:AB2,"&gt;-1"))</f>
        <v>4</v>
      </c>
      <c r="M2" s="960">
        <f t="shared" ref="M2:M18" si="3">SUM(N2:AB2)</f>
        <v>39</v>
      </c>
      <c r="N2" s="899">
        <v>10</v>
      </c>
      <c r="O2" s="899">
        <v>10</v>
      </c>
      <c r="P2" s="126"/>
      <c r="Q2" s="126"/>
      <c r="R2" s="126"/>
      <c r="S2" s="899">
        <v>10</v>
      </c>
      <c r="T2" s="905">
        <v>9</v>
      </c>
      <c r="U2" s="961"/>
      <c r="V2" s="962"/>
      <c r="W2" s="962"/>
      <c r="X2" s="962"/>
      <c r="Y2" s="962"/>
      <c r="Z2" s="962"/>
      <c r="AA2" s="962"/>
      <c r="AB2" s="963"/>
      <c r="AC2" s="964">
        <v>0.64583333333333337</v>
      </c>
      <c r="AD2" s="965">
        <v>0.64444444444444449</v>
      </c>
      <c r="AE2" s="965"/>
      <c r="AF2" s="966"/>
      <c r="AG2" s="966"/>
      <c r="AH2" s="966">
        <v>0.65902777777777777</v>
      </c>
      <c r="AI2" s="965">
        <v>0.65208333333333335</v>
      </c>
      <c r="AJ2" s="966"/>
      <c r="AK2" s="965"/>
      <c r="AL2" s="965"/>
      <c r="AM2" s="965"/>
      <c r="AN2" s="965"/>
      <c r="AO2" s="965"/>
      <c r="AP2" s="965"/>
      <c r="AQ2" s="967"/>
    </row>
    <row r="3" spans="1:43" x14ac:dyDescent="0.3">
      <c r="A3" s="952"/>
      <c r="B3" s="953">
        <v>2</v>
      </c>
      <c r="C3" s="954" t="s">
        <v>44</v>
      </c>
      <c r="D3" s="893" t="s">
        <v>286</v>
      </c>
      <c r="E3" s="894">
        <v>1994</v>
      </c>
      <c r="F3" s="731">
        <f t="shared" si="0"/>
        <v>22</v>
      </c>
      <c r="G3" s="921" t="s">
        <v>55</v>
      </c>
      <c r="H3" s="955" t="s">
        <v>47</v>
      </c>
      <c r="I3" s="968">
        <v>11</v>
      </c>
      <c r="J3" s="957">
        <f>MIN(AC3:AC3:AQ3)</f>
        <v>0.80347222222222225</v>
      </c>
      <c r="K3" s="958">
        <f t="shared" si="1"/>
        <v>38</v>
      </c>
      <c r="L3" s="959">
        <f t="shared" si="2"/>
        <v>5</v>
      </c>
      <c r="M3" s="960">
        <f t="shared" si="3"/>
        <v>38</v>
      </c>
      <c r="N3" s="905">
        <v>3</v>
      </c>
      <c r="O3" s="905">
        <v>8</v>
      </c>
      <c r="P3" s="962"/>
      <c r="Q3" s="899">
        <v>10</v>
      </c>
      <c r="R3" s="905">
        <v>9</v>
      </c>
      <c r="S3" s="905">
        <v>8</v>
      </c>
      <c r="T3" s="962"/>
      <c r="U3" s="961"/>
      <c r="V3" s="962"/>
      <c r="W3" s="962"/>
      <c r="X3" s="962"/>
      <c r="Y3" s="962"/>
      <c r="Z3" s="962"/>
      <c r="AA3" s="962"/>
      <c r="AB3" s="963"/>
      <c r="AC3" s="969">
        <v>0.92638888888888893</v>
      </c>
      <c r="AD3" s="965">
        <v>0.86597222222222225</v>
      </c>
      <c r="AE3" s="970"/>
      <c r="AF3" s="966">
        <v>0.85416666666666663</v>
      </c>
      <c r="AG3" s="966">
        <v>0.8520833333333333</v>
      </c>
      <c r="AH3" s="966">
        <v>0.80347222222222225</v>
      </c>
      <c r="AI3" s="965"/>
      <c r="AJ3" s="966"/>
      <c r="AK3" s="966"/>
      <c r="AL3" s="966"/>
      <c r="AM3" s="965"/>
      <c r="AN3" s="965"/>
      <c r="AO3" s="965"/>
      <c r="AP3" s="965"/>
      <c r="AQ3" s="967"/>
    </row>
    <row r="4" spans="1:43" x14ac:dyDescent="0.3">
      <c r="A4" s="952"/>
      <c r="B4" s="953">
        <v>3</v>
      </c>
      <c r="C4" s="954" t="s">
        <v>44</v>
      </c>
      <c r="D4" s="893" t="s">
        <v>393</v>
      </c>
      <c r="E4" s="894">
        <v>1995</v>
      </c>
      <c r="F4" s="731">
        <f t="shared" si="0"/>
        <v>21</v>
      </c>
      <c r="G4" s="549" t="s">
        <v>292</v>
      </c>
      <c r="H4" s="955" t="s">
        <v>435</v>
      </c>
      <c r="I4" s="968">
        <v>13</v>
      </c>
      <c r="J4" s="957">
        <f>MIN(AC4:AC4:AQ4)</f>
        <v>0.82708333333333339</v>
      </c>
      <c r="K4" s="958">
        <f t="shared" si="1"/>
        <v>38</v>
      </c>
      <c r="L4" s="959">
        <f t="shared" si="2"/>
        <v>5</v>
      </c>
      <c r="M4" s="960">
        <f t="shared" si="3"/>
        <v>38</v>
      </c>
      <c r="N4" s="962"/>
      <c r="O4" s="962"/>
      <c r="P4" s="905">
        <v>6</v>
      </c>
      <c r="Q4" s="905">
        <v>9</v>
      </c>
      <c r="R4" s="899">
        <v>10</v>
      </c>
      <c r="S4" s="905">
        <v>7</v>
      </c>
      <c r="T4" s="905">
        <v>6</v>
      </c>
      <c r="U4" s="961"/>
      <c r="V4" s="962"/>
      <c r="W4" s="962"/>
      <c r="X4" s="962"/>
      <c r="Y4" s="962"/>
      <c r="Z4" s="962"/>
      <c r="AA4" s="962"/>
      <c r="AB4" s="963"/>
      <c r="AC4" s="971"/>
      <c r="AD4" s="965"/>
      <c r="AE4" s="965">
        <v>0.89374999999999993</v>
      </c>
      <c r="AF4" s="966">
        <v>0.87222222222222223</v>
      </c>
      <c r="AG4" s="966">
        <v>0.84791666666666676</v>
      </c>
      <c r="AH4" s="966">
        <v>0.82708333333333339</v>
      </c>
      <c r="AI4" s="965">
        <v>0.85486111111111107</v>
      </c>
      <c r="AJ4" s="972"/>
      <c r="AK4" s="965"/>
      <c r="AL4" s="970"/>
      <c r="AM4" s="965"/>
      <c r="AN4" s="965"/>
      <c r="AO4" s="965"/>
      <c r="AP4" s="965"/>
      <c r="AQ4" s="973"/>
    </row>
    <row r="5" spans="1:43" x14ac:dyDescent="0.3">
      <c r="A5" s="952"/>
      <c r="B5" s="953">
        <v>4</v>
      </c>
      <c r="C5" s="954" t="s">
        <v>44</v>
      </c>
      <c r="D5" s="893" t="s">
        <v>60</v>
      </c>
      <c r="E5" s="894">
        <v>2000</v>
      </c>
      <c r="F5" s="731">
        <f t="shared" si="0"/>
        <v>16</v>
      </c>
      <c r="G5" s="921" t="s">
        <v>61</v>
      </c>
      <c r="H5" s="955"/>
      <c r="I5" s="968">
        <v>15</v>
      </c>
      <c r="J5" s="957">
        <f>MIN(AC5:AC5:AQ5)</f>
        <v>0.85486111111111107</v>
      </c>
      <c r="K5" s="958">
        <f t="shared" si="1"/>
        <v>36</v>
      </c>
      <c r="L5" s="959">
        <f t="shared" si="2"/>
        <v>5</v>
      </c>
      <c r="M5" s="960">
        <f t="shared" si="3"/>
        <v>36</v>
      </c>
      <c r="N5" s="962"/>
      <c r="O5" s="905">
        <v>7</v>
      </c>
      <c r="P5" s="905">
        <v>7</v>
      </c>
      <c r="Q5" s="905">
        <v>8</v>
      </c>
      <c r="R5" s="905">
        <v>8</v>
      </c>
      <c r="S5" s="905">
        <v>6</v>
      </c>
      <c r="T5" s="962"/>
      <c r="U5" s="961"/>
      <c r="V5" s="962"/>
      <c r="W5" s="962"/>
      <c r="X5" s="962"/>
      <c r="Y5" s="962"/>
      <c r="Z5" s="962"/>
      <c r="AA5" s="962"/>
      <c r="AB5" s="963"/>
      <c r="AC5" s="964"/>
      <c r="AD5" s="974">
        <v>0.89444444444444438</v>
      </c>
      <c r="AE5" s="966">
        <v>0.87430555555555556</v>
      </c>
      <c r="AF5" s="966">
        <v>0.90138888888888891</v>
      </c>
      <c r="AG5" s="965">
        <v>0.90555555555555556</v>
      </c>
      <c r="AH5" s="966">
        <v>0.85486111111111107</v>
      </c>
      <c r="AI5" s="966"/>
      <c r="AJ5" s="966"/>
      <c r="AK5" s="965"/>
      <c r="AL5" s="965"/>
      <c r="AM5" s="965"/>
      <c r="AN5" s="965"/>
      <c r="AO5" s="965"/>
      <c r="AP5" s="965"/>
      <c r="AQ5" s="967"/>
    </row>
    <row r="6" spans="1:43" x14ac:dyDescent="0.3">
      <c r="A6" s="952"/>
      <c r="B6" s="953">
        <v>5</v>
      </c>
      <c r="C6" s="954" t="s">
        <v>44</v>
      </c>
      <c r="D6" s="893" t="s">
        <v>381</v>
      </c>
      <c r="E6" s="894">
        <v>1990</v>
      </c>
      <c r="F6" s="731">
        <f t="shared" si="0"/>
        <v>26</v>
      </c>
      <c r="G6" s="933" t="s">
        <v>51</v>
      </c>
      <c r="H6" s="955"/>
      <c r="I6" s="968">
        <v>3</v>
      </c>
      <c r="J6" s="957">
        <f>MIN(AC6:AC6:AQ6)</f>
        <v>0.67986111111111114</v>
      </c>
      <c r="K6" s="958">
        <f t="shared" si="1"/>
        <v>27</v>
      </c>
      <c r="L6" s="959">
        <f t="shared" si="2"/>
        <v>3</v>
      </c>
      <c r="M6" s="960">
        <f t="shared" si="3"/>
        <v>27</v>
      </c>
      <c r="N6" s="962"/>
      <c r="O6" s="961"/>
      <c r="P6" s="899">
        <v>10</v>
      </c>
      <c r="Q6" s="962"/>
      <c r="R6" s="962"/>
      <c r="S6" s="905">
        <v>9</v>
      </c>
      <c r="T6" s="905">
        <v>8</v>
      </c>
      <c r="U6" s="961"/>
      <c r="V6" s="962"/>
      <c r="W6" s="962"/>
      <c r="X6" s="962"/>
      <c r="Y6" s="962"/>
      <c r="Z6" s="962"/>
      <c r="AA6" s="962"/>
      <c r="AB6" s="963"/>
      <c r="AC6" s="971"/>
      <c r="AD6" s="965"/>
      <c r="AE6" s="965">
        <v>0.6958333333333333</v>
      </c>
      <c r="AF6" s="966"/>
      <c r="AG6" s="966"/>
      <c r="AH6" s="966">
        <v>0.68194444444444446</v>
      </c>
      <c r="AI6" s="965">
        <v>0.67986111111111114</v>
      </c>
      <c r="AJ6" s="972"/>
      <c r="AK6" s="965"/>
      <c r="AL6" s="965"/>
      <c r="AM6" s="965"/>
      <c r="AN6" s="965"/>
      <c r="AO6" s="965"/>
      <c r="AP6" s="970"/>
      <c r="AQ6" s="967"/>
    </row>
    <row r="7" spans="1:43" x14ac:dyDescent="0.3">
      <c r="A7" s="952"/>
      <c r="B7" s="953">
        <v>6</v>
      </c>
      <c r="C7" s="954" t="s">
        <v>44</v>
      </c>
      <c r="D7" s="893" t="s">
        <v>62</v>
      </c>
      <c r="E7" s="894">
        <v>2000</v>
      </c>
      <c r="F7" s="731">
        <f t="shared" si="0"/>
        <v>16</v>
      </c>
      <c r="G7" s="908" t="s">
        <v>63</v>
      </c>
      <c r="H7" s="955"/>
      <c r="I7" s="975">
        <v>4</v>
      </c>
      <c r="J7" s="976">
        <f>MIN(AC7:AC7:AQ7)</f>
        <v>0.71111111111111114</v>
      </c>
      <c r="K7" s="958">
        <f t="shared" si="1"/>
        <v>16</v>
      </c>
      <c r="L7" s="959">
        <f t="shared" si="2"/>
        <v>2</v>
      </c>
      <c r="M7" s="960">
        <f t="shared" si="3"/>
        <v>16</v>
      </c>
      <c r="N7" s="962"/>
      <c r="O7" s="909">
        <v>9</v>
      </c>
      <c r="P7" s="961"/>
      <c r="Q7" s="962"/>
      <c r="R7" s="961"/>
      <c r="S7" s="962"/>
      <c r="T7" s="905">
        <v>7</v>
      </c>
      <c r="U7" s="961"/>
      <c r="V7" s="961"/>
      <c r="W7" s="962"/>
      <c r="X7" s="962"/>
      <c r="Y7" s="962"/>
      <c r="Z7" s="961"/>
      <c r="AA7" s="962"/>
      <c r="AB7" s="963"/>
      <c r="AC7" s="964"/>
      <c r="AD7" s="965">
        <v>0.79722222222222217</v>
      </c>
      <c r="AE7" s="970"/>
      <c r="AF7" s="966"/>
      <c r="AG7" s="966"/>
      <c r="AH7" s="966"/>
      <c r="AI7" s="965">
        <v>0.71111111111111114</v>
      </c>
      <c r="AJ7" s="972"/>
      <c r="AK7" s="965"/>
      <c r="AL7" s="965"/>
      <c r="AM7" s="965"/>
      <c r="AN7" s="965"/>
      <c r="AO7" s="965"/>
      <c r="AP7" s="965"/>
      <c r="AQ7" s="967"/>
    </row>
    <row r="8" spans="1:43" x14ac:dyDescent="0.3">
      <c r="A8" s="952"/>
      <c r="B8" s="953">
        <v>7</v>
      </c>
      <c r="C8" s="954" t="s">
        <v>44</v>
      </c>
      <c r="D8" s="893" t="s">
        <v>54</v>
      </c>
      <c r="E8" s="894">
        <v>1999</v>
      </c>
      <c r="F8" s="731">
        <f t="shared" si="0"/>
        <v>17</v>
      </c>
      <c r="G8" s="895" t="s">
        <v>386</v>
      </c>
      <c r="H8" s="955"/>
      <c r="I8" s="956">
        <v>1</v>
      </c>
      <c r="J8" s="957">
        <f>MIN(AC8:AC8:AQ8)</f>
        <v>0.6381944444444444</v>
      </c>
      <c r="K8" s="958">
        <f t="shared" si="1"/>
        <v>10</v>
      </c>
      <c r="L8" s="959">
        <f t="shared" si="2"/>
        <v>1</v>
      </c>
      <c r="M8" s="960">
        <f t="shared" si="3"/>
        <v>10</v>
      </c>
      <c r="N8" s="977"/>
      <c r="O8" s="961"/>
      <c r="P8" s="961"/>
      <c r="Q8" s="962"/>
      <c r="R8" s="961"/>
      <c r="S8" s="961"/>
      <c r="T8" s="899">
        <v>10</v>
      </c>
      <c r="U8" s="961"/>
      <c r="V8" s="961"/>
      <c r="W8" s="962"/>
      <c r="X8" s="962"/>
      <c r="Y8" s="962"/>
      <c r="Z8" s="961"/>
      <c r="AA8" s="961"/>
      <c r="AB8" s="963"/>
      <c r="AC8" s="964"/>
      <c r="AD8" s="965"/>
      <c r="AE8" s="970"/>
      <c r="AF8" s="966"/>
      <c r="AG8" s="966"/>
      <c r="AH8" s="970"/>
      <c r="AI8" s="965">
        <v>0.6381944444444444</v>
      </c>
      <c r="AJ8" s="965"/>
      <c r="AK8" s="965"/>
      <c r="AL8" s="965"/>
      <c r="AM8" s="965"/>
      <c r="AN8" s="965"/>
      <c r="AO8" s="965"/>
      <c r="AP8" s="965"/>
      <c r="AQ8" s="967"/>
    </row>
    <row r="9" spans="1:43" x14ac:dyDescent="0.3">
      <c r="A9" s="952"/>
      <c r="B9" s="953">
        <v>8</v>
      </c>
      <c r="C9" s="954" t="s">
        <v>44</v>
      </c>
      <c r="D9" s="893" t="s">
        <v>282</v>
      </c>
      <c r="E9" s="894">
        <v>2000</v>
      </c>
      <c r="F9" s="731">
        <f t="shared" si="0"/>
        <v>16</v>
      </c>
      <c r="G9" s="921" t="s">
        <v>58</v>
      </c>
      <c r="H9" s="955" t="s">
        <v>47</v>
      </c>
      <c r="I9" s="968">
        <v>5</v>
      </c>
      <c r="J9" s="957">
        <f>MIN(AC9:AC9:AQ9)</f>
        <v>0.74513888888888891</v>
      </c>
      <c r="K9" s="958">
        <f t="shared" si="1"/>
        <v>9</v>
      </c>
      <c r="L9" s="959">
        <f t="shared" si="2"/>
        <v>1</v>
      </c>
      <c r="M9" s="960">
        <f t="shared" si="3"/>
        <v>9</v>
      </c>
      <c r="N9" s="905">
        <v>9</v>
      </c>
      <c r="O9" s="961"/>
      <c r="P9" s="961"/>
      <c r="Q9" s="962"/>
      <c r="R9" s="961"/>
      <c r="S9" s="961"/>
      <c r="T9" s="961"/>
      <c r="U9" s="961"/>
      <c r="V9" s="961"/>
      <c r="W9" s="962"/>
      <c r="X9" s="961"/>
      <c r="Y9" s="962"/>
      <c r="Z9" s="961"/>
      <c r="AA9" s="961"/>
      <c r="AB9" s="963"/>
      <c r="AC9" s="969">
        <v>0.74513888888888891</v>
      </c>
      <c r="AD9" s="965"/>
      <c r="AE9" s="970"/>
      <c r="AF9" s="966"/>
      <c r="AG9" s="966"/>
      <c r="AH9" s="966"/>
      <c r="AI9" s="965"/>
      <c r="AJ9" s="972"/>
      <c r="AK9" s="965"/>
      <c r="AL9" s="965"/>
      <c r="AM9" s="965"/>
      <c r="AN9" s="965"/>
      <c r="AO9" s="965"/>
      <c r="AP9" s="965"/>
      <c r="AQ9" s="967"/>
    </row>
    <row r="10" spans="1:43" x14ac:dyDescent="0.3">
      <c r="A10" s="952"/>
      <c r="B10" s="953">
        <v>9</v>
      </c>
      <c r="C10" s="954" t="s">
        <v>44</v>
      </c>
      <c r="D10" s="893" t="s">
        <v>384</v>
      </c>
      <c r="E10" s="894">
        <v>1993</v>
      </c>
      <c r="F10" s="731">
        <f t="shared" si="0"/>
        <v>23</v>
      </c>
      <c r="G10" s="921" t="s">
        <v>78</v>
      </c>
      <c r="H10" s="955" t="s">
        <v>435</v>
      </c>
      <c r="I10" s="968">
        <v>7</v>
      </c>
      <c r="J10" s="957">
        <f>MIN(AC10:AC10:AQ10)</f>
        <v>0.75694444444444453</v>
      </c>
      <c r="K10" s="958">
        <f t="shared" si="1"/>
        <v>9</v>
      </c>
      <c r="L10" s="959">
        <f t="shared" si="2"/>
        <v>1</v>
      </c>
      <c r="M10" s="960">
        <f t="shared" si="3"/>
        <v>9</v>
      </c>
      <c r="N10" s="962"/>
      <c r="O10" s="961"/>
      <c r="P10" s="909">
        <v>9</v>
      </c>
      <c r="Q10" s="961"/>
      <c r="R10" s="961"/>
      <c r="S10" s="961"/>
      <c r="T10" s="961"/>
      <c r="U10" s="962"/>
      <c r="V10" s="961"/>
      <c r="W10" s="962"/>
      <c r="X10" s="961"/>
      <c r="Y10" s="962"/>
      <c r="Z10" s="961"/>
      <c r="AA10" s="961"/>
      <c r="AB10" s="963"/>
      <c r="AC10" s="971"/>
      <c r="AD10" s="965"/>
      <c r="AE10" s="965">
        <v>0.75694444444444453</v>
      </c>
      <c r="AF10" s="966"/>
      <c r="AG10" s="966"/>
      <c r="AH10" s="966"/>
      <c r="AI10" s="965"/>
      <c r="AJ10" s="972"/>
      <c r="AK10" s="965"/>
      <c r="AL10" s="965"/>
      <c r="AM10" s="965"/>
      <c r="AN10" s="965"/>
      <c r="AO10" s="965"/>
      <c r="AP10" s="965"/>
      <c r="AQ10" s="967"/>
    </row>
    <row r="11" spans="1:43" x14ac:dyDescent="0.3">
      <c r="A11" s="952"/>
      <c r="B11" s="953">
        <v>10</v>
      </c>
      <c r="C11" s="954" t="s">
        <v>44</v>
      </c>
      <c r="D11" s="893" t="s">
        <v>467</v>
      </c>
      <c r="E11" s="894">
        <v>1994</v>
      </c>
      <c r="F11" s="731">
        <f t="shared" si="0"/>
        <v>22</v>
      </c>
      <c r="G11" s="895" t="s">
        <v>488</v>
      </c>
      <c r="H11" s="955"/>
      <c r="I11" s="968">
        <v>17</v>
      </c>
      <c r="J11" s="978" t="s">
        <v>469</v>
      </c>
      <c r="K11" s="958">
        <f t="shared" si="1"/>
        <v>9</v>
      </c>
      <c r="L11" s="959">
        <f t="shared" si="2"/>
        <v>2</v>
      </c>
      <c r="M11" s="960">
        <f t="shared" si="3"/>
        <v>9</v>
      </c>
      <c r="N11" s="977"/>
      <c r="O11" s="961"/>
      <c r="P11" s="961"/>
      <c r="Q11" s="961"/>
      <c r="R11" s="961"/>
      <c r="S11" s="909">
        <v>5</v>
      </c>
      <c r="T11" s="909">
        <v>4</v>
      </c>
      <c r="U11" s="961"/>
      <c r="V11" s="961"/>
      <c r="W11" s="962"/>
      <c r="X11" s="961"/>
      <c r="Y11" s="961"/>
      <c r="Z11" s="961"/>
      <c r="AA11" s="961"/>
      <c r="AB11" s="963"/>
      <c r="AC11" s="964"/>
      <c r="AD11" s="965"/>
      <c r="AE11" s="970"/>
      <c r="AF11" s="966"/>
      <c r="AG11" s="966"/>
      <c r="AH11" s="970" t="s">
        <v>469</v>
      </c>
      <c r="AI11" s="970" t="s">
        <v>511</v>
      </c>
      <c r="AJ11" s="972"/>
      <c r="AK11" s="965"/>
      <c r="AL11" s="965"/>
      <c r="AM11" s="965"/>
      <c r="AN11" s="965"/>
      <c r="AO11" s="965"/>
      <c r="AP11" s="965"/>
      <c r="AQ11" s="967"/>
    </row>
    <row r="12" spans="1:43" x14ac:dyDescent="0.3">
      <c r="A12" s="952"/>
      <c r="B12" s="953">
        <v>11</v>
      </c>
      <c r="C12" s="954" t="s">
        <v>44</v>
      </c>
      <c r="D12" s="893" t="s">
        <v>283</v>
      </c>
      <c r="E12" s="894">
        <v>1998</v>
      </c>
      <c r="F12" s="731">
        <f t="shared" si="0"/>
        <v>18</v>
      </c>
      <c r="G12" s="921" t="s">
        <v>58</v>
      </c>
      <c r="H12" s="955" t="s">
        <v>47</v>
      </c>
      <c r="I12" s="975">
        <v>6</v>
      </c>
      <c r="J12" s="957">
        <f>MIN(AC12:AC12:AQ12)</f>
        <v>0.74791666666666667</v>
      </c>
      <c r="K12" s="958">
        <f t="shared" si="1"/>
        <v>8</v>
      </c>
      <c r="L12" s="959">
        <f t="shared" si="2"/>
        <v>1</v>
      </c>
      <c r="M12" s="960">
        <f t="shared" si="3"/>
        <v>8</v>
      </c>
      <c r="N12" s="905">
        <v>8</v>
      </c>
      <c r="O12" s="961"/>
      <c r="P12" s="961"/>
      <c r="Q12" s="961"/>
      <c r="R12" s="961"/>
      <c r="S12" s="961"/>
      <c r="T12" s="961"/>
      <c r="U12" s="961"/>
      <c r="V12" s="961"/>
      <c r="W12" s="962"/>
      <c r="X12" s="961"/>
      <c r="Y12" s="961"/>
      <c r="Z12" s="961"/>
      <c r="AA12" s="961"/>
      <c r="AB12" s="963"/>
      <c r="AC12" s="969">
        <v>0.74791666666666667</v>
      </c>
      <c r="AD12" s="965"/>
      <c r="AE12" s="965"/>
      <c r="AF12" s="966"/>
      <c r="AG12" s="966"/>
      <c r="AH12" s="966"/>
      <c r="AI12" s="965"/>
      <c r="AJ12" s="972"/>
      <c r="AK12" s="965"/>
      <c r="AL12" s="965"/>
      <c r="AM12" s="965"/>
      <c r="AN12" s="965"/>
      <c r="AO12" s="965"/>
      <c r="AP12" s="965"/>
      <c r="AQ12" s="967"/>
    </row>
    <row r="13" spans="1:43" x14ac:dyDescent="0.3">
      <c r="A13" s="952"/>
      <c r="B13" s="953">
        <v>12</v>
      </c>
      <c r="C13" s="954" t="s">
        <v>44</v>
      </c>
      <c r="D13" s="893" t="s">
        <v>385</v>
      </c>
      <c r="E13" s="894">
        <v>1989</v>
      </c>
      <c r="F13" s="731">
        <f t="shared" si="0"/>
        <v>27</v>
      </c>
      <c r="G13" s="921" t="s">
        <v>386</v>
      </c>
      <c r="H13" s="955"/>
      <c r="I13" s="975">
        <v>12</v>
      </c>
      <c r="J13" s="957">
        <f>MIN(AC13:AC13:AQ13)</f>
        <v>0.81805555555555554</v>
      </c>
      <c r="K13" s="958">
        <f t="shared" si="1"/>
        <v>8</v>
      </c>
      <c r="L13" s="959">
        <f t="shared" si="2"/>
        <v>1</v>
      </c>
      <c r="M13" s="960">
        <f t="shared" si="3"/>
        <v>8</v>
      </c>
      <c r="N13" s="962"/>
      <c r="O13" s="961"/>
      <c r="P13" s="909">
        <v>8</v>
      </c>
      <c r="Q13" s="961"/>
      <c r="R13" s="961"/>
      <c r="S13" s="961"/>
      <c r="T13" s="961"/>
      <c r="U13" s="961"/>
      <c r="V13" s="961"/>
      <c r="W13" s="962"/>
      <c r="X13" s="961"/>
      <c r="Y13" s="961"/>
      <c r="Z13" s="961"/>
      <c r="AA13" s="961"/>
      <c r="AB13" s="963"/>
      <c r="AC13" s="964"/>
      <c r="AD13" s="965"/>
      <c r="AE13" s="965">
        <v>0.81805555555555554</v>
      </c>
      <c r="AF13" s="966"/>
      <c r="AG13" s="966"/>
      <c r="AH13" s="966"/>
      <c r="AI13" s="965"/>
      <c r="AJ13" s="972"/>
      <c r="AK13" s="965"/>
      <c r="AL13" s="965"/>
      <c r="AM13" s="965"/>
      <c r="AN13" s="965"/>
      <c r="AO13" s="965"/>
      <c r="AP13" s="965"/>
      <c r="AQ13" s="967"/>
    </row>
    <row r="14" spans="1:43" x14ac:dyDescent="0.3">
      <c r="A14" s="952"/>
      <c r="B14" s="953">
        <v>13</v>
      </c>
      <c r="C14" s="954" t="s">
        <v>44</v>
      </c>
      <c r="D14" s="893" t="s">
        <v>284</v>
      </c>
      <c r="E14" s="894">
        <v>2000</v>
      </c>
      <c r="F14" s="731">
        <f t="shared" si="0"/>
        <v>16</v>
      </c>
      <c r="G14" s="921" t="s">
        <v>58</v>
      </c>
      <c r="H14" s="955" t="s">
        <v>47</v>
      </c>
      <c r="I14" s="975">
        <v>8</v>
      </c>
      <c r="J14" s="957">
        <f>MIN(AC14:AC14:AQ14)</f>
        <v>0.76736111111111116</v>
      </c>
      <c r="K14" s="958">
        <f t="shared" si="1"/>
        <v>7</v>
      </c>
      <c r="L14" s="959">
        <f t="shared" si="2"/>
        <v>1</v>
      </c>
      <c r="M14" s="960">
        <f t="shared" si="3"/>
        <v>7</v>
      </c>
      <c r="N14" s="905">
        <v>7</v>
      </c>
      <c r="O14" s="961"/>
      <c r="P14" s="961"/>
      <c r="Q14" s="961"/>
      <c r="R14" s="961"/>
      <c r="S14" s="961"/>
      <c r="T14" s="961"/>
      <c r="U14" s="961"/>
      <c r="V14" s="961"/>
      <c r="W14" s="962"/>
      <c r="X14" s="961"/>
      <c r="Y14" s="961"/>
      <c r="Z14" s="961"/>
      <c r="AA14" s="961"/>
      <c r="AB14" s="963"/>
      <c r="AC14" s="969">
        <v>0.76736111111111116</v>
      </c>
      <c r="AD14" s="965"/>
      <c r="AE14" s="970"/>
      <c r="AF14" s="966"/>
      <c r="AG14" s="966"/>
      <c r="AH14" s="979"/>
      <c r="AI14" s="965"/>
      <c r="AJ14" s="972"/>
      <c r="AK14" s="965"/>
      <c r="AL14" s="965"/>
      <c r="AM14" s="965"/>
      <c r="AN14" s="965"/>
      <c r="AO14" s="965"/>
      <c r="AP14" s="965"/>
      <c r="AQ14" s="967"/>
    </row>
    <row r="15" spans="1:43" x14ac:dyDescent="0.3">
      <c r="A15" s="952"/>
      <c r="B15" s="953">
        <v>14</v>
      </c>
      <c r="C15" s="954" t="s">
        <v>44</v>
      </c>
      <c r="D15" s="893" t="s">
        <v>52</v>
      </c>
      <c r="E15" s="894">
        <v>1987</v>
      </c>
      <c r="F15" s="731">
        <f t="shared" si="0"/>
        <v>29</v>
      </c>
      <c r="G15" s="907" t="s">
        <v>53</v>
      </c>
      <c r="H15" s="955"/>
      <c r="I15" s="968">
        <v>9</v>
      </c>
      <c r="J15" s="957">
        <f>MIN(AC15:AC15:AQ15)</f>
        <v>0.78402777777777777</v>
      </c>
      <c r="K15" s="958">
        <f t="shared" si="1"/>
        <v>6</v>
      </c>
      <c r="L15" s="959">
        <f t="shared" si="2"/>
        <v>1</v>
      </c>
      <c r="M15" s="960">
        <f t="shared" si="3"/>
        <v>6</v>
      </c>
      <c r="N15" s="905">
        <v>6</v>
      </c>
      <c r="O15" s="961"/>
      <c r="P15" s="961"/>
      <c r="Q15" s="961"/>
      <c r="R15" s="961"/>
      <c r="S15" s="961"/>
      <c r="T15" s="961"/>
      <c r="U15" s="961"/>
      <c r="V15" s="961"/>
      <c r="W15" s="962"/>
      <c r="X15" s="961"/>
      <c r="Y15" s="961"/>
      <c r="Z15" s="961"/>
      <c r="AA15" s="961"/>
      <c r="AB15" s="963"/>
      <c r="AC15" s="964">
        <v>0.78402777777777777</v>
      </c>
      <c r="AD15" s="965"/>
      <c r="AE15" s="970"/>
      <c r="AF15" s="966"/>
      <c r="AG15" s="966"/>
      <c r="AH15" s="966"/>
      <c r="AI15" s="965"/>
      <c r="AJ15" s="972"/>
      <c r="AK15" s="965"/>
      <c r="AL15" s="965"/>
      <c r="AM15" s="965"/>
      <c r="AN15" s="965"/>
      <c r="AO15" s="965"/>
      <c r="AP15" s="965"/>
      <c r="AQ15" s="967"/>
    </row>
    <row r="16" spans="1:43" x14ac:dyDescent="0.3">
      <c r="A16" s="952"/>
      <c r="B16" s="953">
        <v>15</v>
      </c>
      <c r="C16" s="954" t="s">
        <v>44</v>
      </c>
      <c r="D16" s="902" t="s">
        <v>57</v>
      </c>
      <c r="E16" s="903">
        <v>1987</v>
      </c>
      <c r="F16" s="731">
        <f t="shared" si="0"/>
        <v>29</v>
      </c>
      <c r="G16" s="904" t="s">
        <v>58</v>
      </c>
      <c r="H16" s="955"/>
      <c r="I16" s="975">
        <v>10</v>
      </c>
      <c r="J16" s="957">
        <f>MIN(AC16:AC16:AQ16)</f>
        <v>0.78541666666666676</v>
      </c>
      <c r="K16" s="958">
        <f t="shared" si="1"/>
        <v>5</v>
      </c>
      <c r="L16" s="959">
        <f t="shared" si="2"/>
        <v>1</v>
      </c>
      <c r="M16" s="960">
        <f t="shared" si="3"/>
        <v>5</v>
      </c>
      <c r="N16" s="905">
        <v>5</v>
      </c>
      <c r="O16" s="961"/>
      <c r="P16" s="961"/>
      <c r="Q16" s="961"/>
      <c r="R16" s="961"/>
      <c r="S16" s="961"/>
      <c r="T16" s="961"/>
      <c r="U16" s="961"/>
      <c r="V16" s="961"/>
      <c r="W16" s="962"/>
      <c r="X16" s="961"/>
      <c r="Y16" s="961"/>
      <c r="Z16" s="961"/>
      <c r="AA16" s="961"/>
      <c r="AB16" s="963"/>
      <c r="AC16" s="964">
        <v>0.78541666666666676</v>
      </c>
      <c r="AD16" s="966"/>
      <c r="AE16" s="965"/>
      <c r="AF16" s="966"/>
      <c r="AG16" s="966"/>
      <c r="AH16" s="966"/>
      <c r="AI16" s="965"/>
      <c r="AJ16" s="972"/>
      <c r="AK16" s="965"/>
      <c r="AL16" s="965"/>
      <c r="AM16" s="965"/>
      <c r="AN16" s="965"/>
      <c r="AO16" s="965"/>
      <c r="AP16" s="965"/>
      <c r="AQ16" s="967"/>
    </row>
    <row r="17" spans="1:43" x14ac:dyDescent="0.3">
      <c r="A17" s="952"/>
      <c r="B17" s="953">
        <v>16</v>
      </c>
      <c r="C17" s="954" t="s">
        <v>44</v>
      </c>
      <c r="D17" s="893" t="s">
        <v>496</v>
      </c>
      <c r="E17" s="894">
        <v>1997</v>
      </c>
      <c r="F17" s="731">
        <f t="shared" si="0"/>
        <v>19</v>
      </c>
      <c r="G17" s="895" t="s">
        <v>488</v>
      </c>
      <c r="H17" s="955"/>
      <c r="I17" s="975">
        <v>16</v>
      </c>
      <c r="J17" s="970" t="s">
        <v>497</v>
      </c>
      <c r="K17" s="958">
        <f t="shared" si="1"/>
        <v>5</v>
      </c>
      <c r="L17" s="959">
        <f t="shared" si="2"/>
        <v>1</v>
      </c>
      <c r="M17" s="960">
        <f t="shared" si="3"/>
        <v>5</v>
      </c>
      <c r="N17" s="977"/>
      <c r="O17" s="961"/>
      <c r="P17" s="961"/>
      <c r="Q17" s="961"/>
      <c r="R17" s="961"/>
      <c r="S17" s="962"/>
      <c r="T17" s="909">
        <v>5</v>
      </c>
      <c r="U17" s="961"/>
      <c r="V17" s="961"/>
      <c r="W17" s="962"/>
      <c r="X17" s="961"/>
      <c r="Y17" s="961"/>
      <c r="Z17" s="961"/>
      <c r="AA17" s="961"/>
      <c r="AB17" s="963"/>
      <c r="AC17" s="964"/>
      <c r="AD17" s="965"/>
      <c r="AE17" s="970"/>
      <c r="AF17" s="966"/>
      <c r="AG17" s="966"/>
      <c r="AH17" s="970"/>
      <c r="AI17" s="970" t="s">
        <v>497</v>
      </c>
      <c r="AJ17" s="972"/>
      <c r="AK17" s="965"/>
      <c r="AL17" s="965"/>
      <c r="AM17" s="965"/>
      <c r="AN17" s="965"/>
      <c r="AO17" s="965"/>
      <c r="AP17" s="965"/>
      <c r="AQ17" s="967"/>
    </row>
    <row r="18" spans="1:43" x14ac:dyDescent="0.3">
      <c r="A18" s="952"/>
      <c r="B18" s="953">
        <v>17</v>
      </c>
      <c r="C18" s="954" t="s">
        <v>44</v>
      </c>
      <c r="D18" s="893" t="s">
        <v>285</v>
      </c>
      <c r="E18" s="894">
        <v>2000</v>
      </c>
      <c r="F18" s="731">
        <f t="shared" si="0"/>
        <v>16</v>
      </c>
      <c r="G18" s="921" t="s">
        <v>58</v>
      </c>
      <c r="H18" s="955" t="s">
        <v>47</v>
      </c>
      <c r="I18" s="975">
        <v>14</v>
      </c>
      <c r="J18" s="957">
        <f>MIN(AC18:AC18:AQ18)</f>
        <v>0.82847222222222217</v>
      </c>
      <c r="K18" s="958">
        <f t="shared" si="1"/>
        <v>4</v>
      </c>
      <c r="L18" s="959">
        <f t="shared" si="2"/>
        <v>1</v>
      </c>
      <c r="M18" s="960">
        <f t="shared" si="3"/>
        <v>4</v>
      </c>
      <c r="N18" s="905">
        <v>4</v>
      </c>
      <c r="O18" s="961"/>
      <c r="P18" s="961"/>
      <c r="Q18" s="961"/>
      <c r="R18" s="961"/>
      <c r="S18" s="962"/>
      <c r="T18" s="961"/>
      <c r="U18" s="961"/>
      <c r="V18" s="961"/>
      <c r="W18" s="962"/>
      <c r="X18" s="961"/>
      <c r="Y18" s="961"/>
      <c r="Z18" s="961"/>
      <c r="AA18" s="961"/>
      <c r="AB18" s="963"/>
      <c r="AC18" s="969">
        <v>0.82847222222222217</v>
      </c>
      <c r="AD18" s="965"/>
      <c r="AE18" s="965"/>
      <c r="AF18" s="966"/>
      <c r="AG18" s="966"/>
      <c r="AH18" s="966"/>
      <c r="AI18" s="965"/>
      <c r="AJ18" s="972"/>
      <c r="AK18" s="965"/>
      <c r="AL18" s="965"/>
      <c r="AM18" s="965"/>
      <c r="AN18" s="965"/>
      <c r="AO18" s="965"/>
      <c r="AP18" s="965"/>
      <c r="AQ18" s="967"/>
    </row>
    <row r="19" spans="1:43" x14ac:dyDescent="0.35">
      <c r="A19" s="980"/>
      <c r="B19" s="981">
        <v>17</v>
      </c>
      <c r="C19" s="982"/>
      <c r="D19" s="983"/>
      <c r="E19" s="984"/>
      <c r="F19" s="984"/>
      <c r="G19" s="985"/>
      <c r="H19" s="986"/>
      <c r="I19" s="987"/>
      <c r="J19" s="988"/>
      <c r="K19" s="989"/>
      <c r="L19" s="990"/>
      <c r="M19" s="991">
        <f t="shared" ref="M19" si="4">SUM(N19:AB19)</f>
        <v>36</v>
      </c>
      <c r="N19" s="992">
        <f t="shared" ref="N19:AB19" si="5">COUNTIF(N2:N18,"&gt;-1")</f>
        <v>8</v>
      </c>
      <c r="O19" s="993">
        <f t="shared" si="5"/>
        <v>4</v>
      </c>
      <c r="P19" s="993">
        <f t="shared" si="5"/>
        <v>5</v>
      </c>
      <c r="Q19" s="993">
        <f t="shared" si="5"/>
        <v>3</v>
      </c>
      <c r="R19" s="993">
        <f t="shared" si="5"/>
        <v>3</v>
      </c>
      <c r="S19" s="993">
        <f t="shared" si="5"/>
        <v>6</v>
      </c>
      <c r="T19" s="993">
        <f t="shared" si="5"/>
        <v>7</v>
      </c>
      <c r="U19" s="993">
        <f t="shared" si="5"/>
        <v>0</v>
      </c>
      <c r="V19" s="993">
        <f t="shared" si="5"/>
        <v>0</v>
      </c>
      <c r="W19" s="993">
        <f t="shared" si="5"/>
        <v>0</v>
      </c>
      <c r="X19" s="993">
        <f t="shared" si="5"/>
        <v>0</v>
      </c>
      <c r="Y19" s="993">
        <f t="shared" si="5"/>
        <v>0</v>
      </c>
      <c r="Z19" s="993">
        <f t="shared" si="5"/>
        <v>0</v>
      </c>
      <c r="AA19" s="993">
        <f t="shared" si="5"/>
        <v>0</v>
      </c>
      <c r="AB19" s="994">
        <f t="shared" si="5"/>
        <v>0</v>
      </c>
      <c r="AC19" s="995"/>
      <c r="AD19" s="996"/>
      <c r="AE19" s="997"/>
      <c r="AF19" s="996"/>
      <c r="AG19" s="996"/>
      <c r="AH19" s="996"/>
      <c r="AI19" s="996"/>
      <c r="AJ19" s="996"/>
      <c r="AK19" s="996"/>
      <c r="AL19" s="996"/>
      <c r="AM19" s="996"/>
      <c r="AN19" s="998"/>
      <c r="AO19" s="998"/>
      <c r="AP19" s="996"/>
      <c r="AQ19" s="999"/>
    </row>
    <row r="20" spans="1:43" x14ac:dyDescent="0.35">
      <c r="A20" s="402" t="s">
        <v>0</v>
      </c>
      <c r="B20" s="403" t="s">
        <v>1</v>
      </c>
      <c r="C20" s="404" t="s">
        <v>2</v>
      </c>
      <c r="D20" s="405" t="s">
        <v>3</v>
      </c>
      <c r="E20" s="406" t="s">
        <v>4</v>
      </c>
      <c r="F20" s="406" t="s">
        <v>5</v>
      </c>
      <c r="G20" s="407" t="s">
        <v>6</v>
      </c>
      <c r="H20" s="408" t="s">
        <v>7</v>
      </c>
      <c r="I20" s="409" t="s">
        <v>8</v>
      </c>
      <c r="J20" s="410" t="s">
        <v>9</v>
      </c>
      <c r="K20" s="411" t="s">
        <v>10</v>
      </c>
      <c r="L20" s="412" t="s">
        <v>11</v>
      </c>
      <c r="M20" s="413" t="s">
        <v>12</v>
      </c>
      <c r="N20" s="414" t="s">
        <v>13</v>
      </c>
      <c r="O20" s="406" t="s">
        <v>14</v>
      </c>
      <c r="P20" s="406" t="s">
        <v>15</v>
      </c>
      <c r="Q20" s="406" t="s">
        <v>16</v>
      </c>
      <c r="R20" s="406" t="s">
        <v>17</v>
      </c>
      <c r="S20" s="406" t="s">
        <v>18</v>
      </c>
      <c r="T20" s="406" t="s">
        <v>19</v>
      </c>
      <c r="U20" s="406" t="s">
        <v>20</v>
      </c>
      <c r="V20" s="406" t="s">
        <v>21</v>
      </c>
      <c r="W20" s="406" t="s">
        <v>22</v>
      </c>
      <c r="X20" s="406" t="s">
        <v>23</v>
      </c>
      <c r="Y20" s="406" t="s">
        <v>24</v>
      </c>
      <c r="Z20" s="406" t="s">
        <v>25</v>
      </c>
      <c r="AA20" s="406" t="s">
        <v>26</v>
      </c>
      <c r="AB20" s="415" t="s">
        <v>27</v>
      </c>
      <c r="AC20" s="416" t="s">
        <v>28</v>
      </c>
      <c r="AD20" s="417" t="s">
        <v>29</v>
      </c>
      <c r="AE20" s="417" t="s">
        <v>30</v>
      </c>
      <c r="AF20" s="417" t="s">
        <v>31</v>
      </c>
      <c r="AG20" s="417" t="s">
        <v>32</v>
      </c>
      <c r="AH20" s="417" t="s">
        <v>33</v>
      </c>
      <c r="AI20" s="417" t="s">
        <v>34</v>
      </c>
      <c r="AJ20" s="417" t="s">
        <v>35</v>
      </c>
      <c r="AK20" s="417" t="s">
        <v>36</v>
      </c>
      <c r="AL20" s="417" t="s">
        <v>37</v>
      </c>
      <c r="AM20" s="417" t="s">
        <v>38</v>
      </c>
      <c r="AN20" s="417" t="s">
        <v>39</v>
      </c>
      <c r="AO20" s="417" t="s">
        <v>40</v>
      </c>
      <c r="AP20" s="417" t="s">
        <v>41</v>
      </c>
      <c r="AQ20" s="418" t="s">
        <v>42</v>
      </c>
    </row>
    <row r="21" spans="1:43" x14ac:dyDescent="0.3">
      <c r="A21" s="828" t="s">
        <v>65</v>
      </c>
      <c r="B21" s="84">
        <v>1</v>
      </c>
      <c r="C21" s="49" t="s">
        <v>66</v>
      </c>
      <c r="D21" s="217" t="s">
        <v>69</v>
      </c>
      <c r="E21" s="50">
        <v>1980</v>
      </c>
      <c r="F21" s="80">
        <f t="shared" ref="F21:F43" si="6">SUM(2016-E21)</f>
        <v>36</v>
      </c>
      <c r="G21" s="376" t="s">
        <v>63</v>
      </c>
      <c r="H21" s="400"/>
      <c r="I21" s="199">
        <v>2</v>
      </c>
      <c r="J21" s="401">
        <f>MIN(AC21:AC21:AQ21)</f>
        <v>0.70763888888888893</v>
      </c>
      <c r="K21" s="557">
        <f t="shared" ref="K21:K43" si="7">IF(COUNTIF(N21:AB21,"&gt;=0")&lt;11,SUM(N21:AB21),SUM(LARGE(N21:AB21,1),LARGE(N21:AB21,2),LARGE(N21:AB21,3),LARGE(N21:AB21,4),LARGE(N21:AB21,5),LARGE(N21:AB21,6),LARGE(N21:AB21,7),LARGE(N21:AB21,8),LARGE(N21:AB21,9),LARGE(N21:AB21,10)))</f>
        <v>66</v>
      </c>
      <c r="L21" s="347">
        <f t="shared" ref="L21:L43" si="8">SUM(COUNTIF(N21:AB21,"&gt;-1"))</f>
        <v>7</v>
      </c>
      <c r="M21" s="346">
        <f t="shared" ref="M21:M43" si="9">SUM(N21:AB21)</f>
        <v>66</v>
      </c>
      <c r="N21" s="354">
        <v>9</v>
      </c>
      <c r="O21" s="354">
        <v>9</v>
      </c>
      <c r="P21" s="354">
        <v>9</v>
      </c>
      <c r="Q21" s="354">
        <v>9</v>
      </c>
      <c r="R21" s="899">
        <v>10</v>
      </c>
      <c r="S21" s="899">
        <v>10</v>
      </c>
      <c r="T21" s="899">
        <v>10</v>
      </c>
      <c r="U21" s="126"/>
      <c r="V21" s="126"/>
      <c r="W21" s="126"/>
      <c r="X21" s="126"/>
      <c r="Y21" s="126"/>
      <c r="Z21" s="126"/>
      <c r="AA21" s="126"/>
      <c r="AB21" s="196"/>
      <c r="AC21" s="52">
        <v>0.74236111111111114</v>
      </c>
      <c r="AD21" s="54">
        <v>0.7284722222222223</v>
      </c>
      <c r="AE21" s="53">
        <v>0.71875</v>
      </c>
      <c r="AF21" s="53">
        <v>0.71388888888888891</v>
      </c>
      <c r="AG21" s="53">
        <v>0.70763888888888893</v>
      </c>
      <c r="AH21" s="54">
        <v>0.72291666666666676</v>
      </c>
      <c r="AI21" s="54">
        <v>0.71875</v>
      </c>
      <c r="AJ21" s="53"/>
      <c r="AK21" s="53"/>
      <c r="AL21" s="54"/>
      <c r="AM21" s="54"/>
      <c r="AN21" s="53"/>
      <c r="AO21" s="53"/>
      <c r="AP21" s="53"/>
      <c r="AQ21" s="55"/>
    </row>
    <row r="22" spans="1:43" x14ac:dyDescent="0.3">
      <c r="A22" s="952"/>
      <c r="B22" s="953">
        <v>2</v>
      </c>
      <c r="C22" s="954" t="s">
        <v>66</v>
      </c>
      <c r="D22" s="893" t="s">
        <v>87</v>
      </c>
      <c r="E22" s="894">
        <v>1977</v>
      </c>
      <c r="F22" s="731">
        <f t="shared" si="6"/>
        <v>39</v>
      </c>
      <c r="G22" s="916" t="s">
        <v>88</v>
      </c>
      <c r="H22" s="955"/>
      <c r="I22" s="975">
        <v>4</v>
      </c>
      <c r="J22" s="957">
        <f>MIN(AC22:AC22:AQ22)</f>
        <v>0.77569444444444446</v>
      </c>
      <c r="K22" s="958">
        <f t="shared" si="7"/>
        <v>46</v>
      </c>
      <c r="L22" s="959">
        <f t="shared" si="8"/>
        <v>7</v>
      </c>
      <c r="M22" s="960">
        <f t="shared" si="9"/>
        <v>46</v>
      </c>
      <c r="N22" s="905">
        <v>2</v>
      </c>
      <c r="O22" s="905">
        <v>4</v>
      </c>
      <c r="P22" s="905">
        <v>6</v>
      </c>
      <c r="Q22" s="905">
        <v>7</v>
      </c>
      <c r="R22" s="905">
        <v>9</v>
      </c>
      <c r="S22" s="905">
        <v>9</v>
      </c>
      <c r="T22" s="905">
        <v>9</v>
      </c>
      <c r="U22" s="962"/>
      <c r="V22" s="962"/>
      <c r="W22" s="962"/>
      <c r="X22" s="962"/>
      <c r="Y22" s="962"/>
      <c r="Z22" s="962"/>
      <c r="AA22" s="962"/>
      <c r="AB22" s="1000"/>
      <c r="AC22" s="1001">
        <v>0.8354166666666667</v>
      </c>
      <c r="AD22" s="1002">
        <v>0.85416666666666663</v>
      </c>
      <c r="AE22" s="965">
        <v>0.82152777777777775</v>
      </c>
      <c r="AF22" s="966">
        <v>0.8125</v>
      </c>
      <c r="AG22" s="965">
        <v>0.77916666666666667</v>
      </c>
      <c r="AH22" s="966">
        <v>0.78611111111111109</v>
      </c>
      <c r="AI22" s="966">
        <v>0.77569444444444446</v>
      </c>
      <c r="AJ22" s="965"/>
      <c r="AK22" s="966"/>
      <c r="AL22" s="966"/>
      <c r="AM22" s="966"/>
      <c r="AN22" s="965"/>
      <c r="AO22" s="965"/>
      <c r="AP22" s="965"/>
      <c r="AQ22" s="967"/>
    </row>
    <row r="23" spans="1:43" x14ac:dyDescent="0.3">
      <c r="A23" s="952"/>
      <c r="B23" s="953">
        <v>3</v>
      </c>
      <c r="C23" s="954" t="s">
        <v>66</v>
      </c>
      <c r="D23" s="902" t="s">
        <v>67</v>
      </c>
      <c r="E23" s="903">
        <v>1980</v>
      </c>
      <c r="F23" s="731">
        <f t="shared" si="6"/>
        <v>36</v>
      </c>
      <c r="G23" s="904" t="s">
        <v>68</v>
      </c>
      <c r="H23" s="955"/>
      <c r="I23" s="956">
        <v>1</v>
      </c>
      <c r="J23" s="957">
        <f>MIN(AC23:AC23:AQ23)</f>
        <v>0.68263888888888891</v>
      </c>
      <c r="K23" s="958">
        <f t="shared" si="7"/>
        <v>40</v>
      </c>
      <c r="L23" s="959">
        <f t="shared" si="8"/>
        <v>4</v>
      </c>
      <c r="M23" s="960">
        <f t="shared" si="9"/>
        <v>40</v>
      </c>
      <c r="N23" s="899">
        <v>10</v>
      </c>
      <c r="O23" s="899">
        <v>10</v>
      </c>
      <c r="P23" s="899">
        <v>10</v>
      </c>
      <c r="Q23" s="899">
        <v>10</v>
      </c>
      <c r="R23" s="962"/>
      <c r="S23" s="962"/>
      <c r="T23" s="962"/>
      <c r="U23" s="962"/>
      <c r="V23" s="962"/>
      <c r="W23" s="962"/>
      <c r="X23" s="962"/>
      <c r="Y23" s="962"/>
      <c r="Z23" s="962"/>
      <c r="AA23" s="962"/>
      <c r="AB23" s="1000"/>
      <c r="AC23" s="964">
        <v>0.68263888888888891</v>
      </c>
      <c r="AD23" s="965">
        <v>0.70347222222222217</v>
      </c>
      <c r="AE23" s="966">
        <v>0.69097222222222221</v>
      </c>
      <c r="AF23" s="966">
        <v>0.69513888888888886</v>
      </c>
      <c r="AG23" s="965"/>
      <c r="AH23" s="965"/>
      <c r="AI23" s="972"/>
      <c r="AJ23" s="965"/>
      <c r="AK23" s="965"/>
      <c r="AL23" s="965"/>
      <c r="AM23" s="965"/>
      <c r="AN23" s="966"/>
      <c r="AO23" s="966"/>
      <c r="AP23" s="966"/>
      <c r="AQ23" s="967"/>
    </row>
    <row r="24" spans="1:43" x14ac:dyDescent="0.3">
      <c r="A24" s="952"/>
      <c r="B24" s="953">
        <v>4</v>
      </c>
      <c r="C24" s="954" t="s">
        <v>66</v>
      </c>
      <c r="D24" s="902" t="s">
        <v>79</v>
      </c>
      <c r="E24" s="903">
        <v>1980</v>
      </c>
      <c r="F24" s="731">
        <f t="shared" si="6"/>
        <v>36</v>
      </c>
      <c r="G24" s="937" t="s">
        <v>53</v>
      </c>
      <c r="H24" s="955"/>
      <c r="I24" s="199">
        <v>6</v>
      </c>
      <c r="J24" s="957">
        <f>MIN(AC24:AC24:AQ24)</f>
        <v>0.7909722222222223</v>
      </c>
      <c r="K24" s="958">
        <f t="shared" si="7"/>
        <v>36</v>
      </c>
      <c r="L24" s="959">
        <f t="shared" si="8"/>
        <v>6</v>
      </c>
      <c r="M24" s="960">
        <f t="shared" si="9"/>
        <v>36</v>
      </c>
      <c r="N24" s="905">
        <v>4</v>
      </c>
      <c r="O24" s="905">
        <v>8</v>
      </c>
      <c r="P24" s="905">
        <v>7</v>
      </c>
      <c r="Q24" s="962"/>
      <c r="R24" s="905">
        <v>2</v>
      </c>
      <c r="S24" s="905">
        <v>8</v>
      </c>
      <c r="T24" s="905">
        <v>7</v>
      </c>
      <c r="U24" s="962"/>
      <c r="V24" s="962"/>
      <c r="W24" s="962"/>
      <c r="X24" s="962"/>
      <c r="Y24" s="962"/>
      <c r="Z24" s="962"/>
      <c r="AA24" s="962"/>
      <c r="AB24" s="1000"/>
      <c r="AC24" s="964">
        <v>0.82916666666666661</v>
      </c>
      <c r="AD24" s="965">
        <v>0.80069444444444438</v>
      </c>
      <c r="AE24" s="966">
        <v>0.79236111111111107</v>
      </c>
      <c r="AF24" s="965"/>
      <c r="AG24" s="966">
        <v>0.95347222222222217</v>
      </c>
      <c r="AH24" s="965">
        <v>0.79791666666666661</v>
      </c>
      <c r="AI24" s="965">
        <v>0.7909722222222223</v>
      </c>
      <c r="AJ24" s="966"/>
      <c r="AK24" s="966"/>
      <c r="AL24" s="965"/>
      <c r="AM24" s="965"/>
      <c r="AN24" s="966"/>
      <c r="AO24" s="965"/>
      <c r="AP24" s="966"/>
      <c r="AQ24" s="1003"/>
    </row>
    <row r="25" spans="1:43" x14ac:dyDescent="0.3">
      <c r="A25" s="952"/>
      <c r="B25" s="953">
        <v>5</v>
      </c>
      <c r="C25" s="954" t="s">
        <v>66</v>
      </c>
      <c r="D25" s="893" t="s">
        <v>48</v>
      </c>
      <c r="E25" s="894">
        <v>1986</v>
      </c>
      <c r="F25" s="731">
        <f t="shared" si="6"/>
        <v>30</v>
      </c>
      <c r="G25" s="921" t="s">
        <v>49</v>
      </c>
      <c r="H25" s="955"/>
      <c r="I25" s="975">
        <v>8</v>
      </c>
      <c r="J25" s="957">
        <f>MIN(AC25:AC25:AQ25)</f>
        <v>0.80625000000000002</v>
      </c>
      <c r="K25" s="958">
        <f t="shared" si="7"/>
        <v>34</v>
      </c>
      <c r="L25" s="959">
        <f t="shared" si="8"/>
        <v>6</v>
      </c>
      <c r="M25" s="960">
        <f t="shared" si="9"/>
        <v>34</v>
      </c>
      <c r="N25" s="905">
        <v>3</v>
      </c>
      <c r="O25" s="905">
        <v>6</v>
      </c>
      <c r="P25" s="962"/>
      <c r="Q25" s="905">
        <v>6</v>
      </c>
      <c r="R25" s="905">
        <v>6</v>
      </c>
      <c r="S25" s="905">
        <v>7</v>
      </c>
      <c r="T25" s="905">
        <v>6</v>
      </c>
      <c r="U25" s="962"/>
      <c r="V25" s="962"/>
      <c r="W25" s="962"/>
      <c r="X25" s="962"/>
      <c r="Y25" s="962"/>
      <c r="Z25" s="962"/>
      <c r="AA25" s="962"/>
      <c r="AB25" s="1000"/>
      <c r="AC25" s="1001">
        <v>0.8340277777777777</v>
      </c>
      <c r="AD25" s="965">
        <v>0.81527777777777777</v>
      </c>
      <c r="AE25" s="965"/>
      <c r="AF25" s="965">
        <v>0.8208333333333333</v>
      </c>
      <c r="AG25" s="966">
        <v>0.83958333333333324</v>
      </c>
      <c r="AH25" s="966">
        <v>0.80625000000000002</v>
      </c>
      <c r="AI25" s="965">
        <v>0.80972222222222223</v>
      </c>
      <c r="AJ25" s="965"/>
      <c r="AK25" s="966"/>
      <c r="AL25" s="966"/>
      <c r="AM25" s="966"/>
      <c r="AN25" s="965"/>
      <c r="AO25" s="965"/>
      <c r="AP25" s="966"/>
      <c r="AQ25" s="967"/>
    </row>
    <row r="26" spans="1:43" x14ac:dyDescent="0.3">
      <c r="A26" s="952"/>
      <c r="B26" s="953">
        <v>6</v>
      </c>
      <c r="C26" s="954" t="s">
        <v>66</v>
      </c>
      <c r="D26" s="893" t="s">
        <v>89</v>
      </c>
      <c r="E26" s="894">
        <v>1979</v>
      </c>
      <c r="F26" s="731">
        <f t="shared" si="6"/>
        <v>37</v>
      </c>
      <c r="G26" s="82" t="s">
        <v>55</v>
      </c>
      <c r="H26" s="955"/>
      <c r="I26" s="975">
        <v>12</v>
      </c>
      <c r="J26" s="957">
        <f>MIN(AC26:AC26:AQ26)</f>
        <v>0.84652777777777777</v>
      </c>
      <c r="K26" s="958">
        <f t="shared" si="7"/>
        <v>25</v>
      </c>
      <c r="L26" s="959">
        <f t="shared" si="8"/>
        <v>6</v>
      </c>
      <c r="M26" s="960">
        <f t="shared" si="9"/>
        <v>25</v>
      </c>
      <c r="N26" s="905">
        <v>1</v>
      </c>
      <c r="O26" s="962"/>
      <c r="P26" s="905">
        <v>4</v>
      </c>
      <c r="Q26" s="905">
        <v>5</v>
      </c>
      <c r="R26" s="905">
        <v>4</v>
      </c>
      <c r="S26" s="905">
        <v>6</v>
      </c>
      <c r="T26" s="905">
        <v>5</v>
      </c>
      <c r="U26" s="962"/>
      <c r="V26" s="962"/>
      <c r="W26" s="962"/>
      <c r="X26" s="962"/>
      <c r="Y26" s="962"/>
      <c r="Z26" s="962"/>
      <c r="AA26" s="962"/>
      <c r="AB26" s="1000"/>
      <c r="AC26" s="1001">
        <v>0.87638888888888899</v>
      </c>
      <c r="AD26" s="965"/>
      <c r="AE26" s="965">
        <v>0.87013888888888891</v>
      </c>
      <c r="AF26" s="965">
        <v>0.86736111111111114</v>
      </c>
      <c r="AG26" s="966">
        <v>0.87986111111111109</v>
      </c>
      <c r="AH26" s="966">
        <v>0.86388888888888893</v>
      </c>
      <c r="AI26" s="965">
        <v>0.84652777777777777</v>
      </c>
      <c r="AJ26" s="965"/>
      <c r="AK26" s="965"/>
      <c r="AL26" s="965"/>
      <c r="AM26" s="965"/>
      <c r="AN26" s="966"/>
      <c r="AO26" s="965"/>
      <c r="AP26" s="966"/>
      <c r="AQ26" s="1003"/>
    </row>
    <row r="27" spans="1:43" x14ac:dyDescent="0.3">
      <c r="A27" s="952"/>
      <c r="B27" s="953">
        <v>7</v>
      </c>
      <c r="C27" s="954" t="s">
        <v>66</v>
      </c>
      <c r="D27" s="902" t="s">
        <v>70</v>
      </c>
      <c r="E27" s="903">
        <v>1981</v>
      </c>
      <c r="F27" s="731">
        <f t="shared" si="6"/>
        <v>35</v>
      </c>
      <c r="G27" s="907" t="s">
        <v>53</v>
      </c>
      <c r="H27" s="955"/>
      <c r="I27" s="199">
        <v>5</v>
      </c>
      <c r="J27" s="957">
        <f>MIN(AC27:AC27:AQ27)</f>
        <v>0.78819444444444453</v>
      </c>
      <c r="K27" s="958">
        <f t="shared" si="7"/>
        <v>21</v>
      </c>
      <c r="L27" s="959">
        <f t="shared" si="8"/>
        <v>3</v>
      </c>
      <c r="M27" s="960">
        <f t="shared" si="9"/>
        <v>21</v>
      </c>
      <c r="N27" s="905">
        <v>6</v>
      </c>
      <c r="O27" s="905">
        <v>7</v>
      </c>
      <c r="P27" s="962"/>
      <c r="Q27" s="962"/>
      <c r="R27" s="962"/>
      <c r="S27" s="962"/>
      <c r="T27" s="905">
        <v>8</v>
      </c>
      <c r="U27" s="962"/>
      <c r="V27" s="962"/>
      <c r="W27" s="962"/>
      <c r="X27" s="962"/>
      <c r="Y27" s="962"/>
      <c r="Z27" s="962"/>
      <c r="AA27" s="962"/>
      <c r="AB27" s="963"/>
      <c r="AC27" s="964">
        <v>0.81319444444444444</v>
      </c>
      <c r="AD27" s="965">
        <v>0.80972222222222223</v>
      </c>
      <c r="AE27" s="965"/>
      <c r="AF27" s="965"/>
      <c r="AG27" s="970"/>
      <c r="AH27" s="966"/>
      <c r="AI27" s="966">
        <v>0.78819444444444453</v>
      </c>
      <c r="AJ27" s="970"/>
      <c r="AK27" s="970"/>
      <c r="AL27" s="966"/>
      <c r="AM27" s="970"/>
      <c r="AN27" s="970"/>
      <c r="AO27" s="966"/>
      <c r="AP27" s="1004"/>
      <c r="AQ27" s="973"/>
    </row>
    <row r="28" spans="1:43" x14ac:dyDescent="0.3">
      <c r="A28" s="952"/>
      <c r="B28" s="953">
        <v>8</v>
      </c>
      <c r="C28" s="954" t="s">
        <v>66</v>
      </c>
      <c r="D28" s="902" t="s">
        <v>83</v>
      </c>
      <c r="E28" s="903">
        <v>1983</v>
      </c>
      <c r="F28" s="731">
        <f t="shared" si="6"/>
        <v>33</v>
      </c>
      <c r="G28" s="82" t="s">
        <v>55</v>
      </c>
      <c r="H28" s="955"/>
      <c r="I28" s="975">
        <v>3</v>
      </c>
      <c r="J28" s="957">
        <f>MIN(AC28:AC28:AQ28)</f>
        <v>0.76597222222222217</v>
      </c>
      <c r="K28" s="958">
        <f t="shared" si="7"/>
        <v>16</v>
      </c>
      <c r="L28" s="959">
        <f t="shared" si="8"/>
        <v>2</v>
      </c>
      <c r="M28" s="960">
        <f t="shared" si="9"/>
        <v>16</v>
      </c>
      <c r="N28" s="905">
        <v>8</v>
      </c>
      <c r="O28" s="962"/>
      <c r="P28" s="905">
        <v>8</v>
      </c>
      <c r="Q28" s="962"/>
      <c r="R28" s="962"/>
      <c r="S28" s="962"/>
      <c r="T28" s="962"/>
      <c r="U28" s="962"/>
      <c r="V28" s="962"/>
      <c r="W28" s="962"/>
      <c r="X28" s="962"/>
      <c r="Y28" s="962"/>
      <c r="Z28" s="962"/>
      <c r="AA28" s="961"/>
      <c r="AB28" s="963"/>
      <c r="AC28" s="1001">
        <v>0.76597222222222217</v>
      </c>
      <c r="AD28" s="1005"/>
      <c r="AE28" s="965">
        <v>0.78402777777777777</v>
      </c>
      <c r="AF28" s="965"/>
      <c r="AG28" s="966"/>
      <c r="AH28" s="966"/>
      <c r="AI28" s="966"/>
      <c r="AJ28" s="965"/>
      <c r="AK28" s="966"/>
      <c r="AL28" s="965"/>
      <c r="AM28" s="965"/>
      <c r="AN28" s="966"/>
      <c r="AO28" s="965"/>
      <c r="AP28" s="966"/>
      <c r="AQ28" s="1003"/>
    </row>
    <row r="29" spans="1:43" x14ac:dyDescent="0.3">
      <c r="A29" s="952"/>
      <c r="B29" s="953">
        <v>9</v>
      </c>
      <c r="C29" s="954" t="s">
        <v>66</v>
      </c>
      <c r="D29" s="893" t="s">
        <v>417</v>
      </c>
      <c r="E29" s="894">
        <v>1977</v>
      </c>
      <c r="F29" s="731">
        <f t="shared" si="6"/>
        <v>39</v>
      </c>
      <c r="G29" s="916" t="s">
        <v>418</v>
      </c>
      <c r="H29" s="955" t="s">
        <v>436</v>
      </c>
      <c r="I29" s="975">
        <v>9</v>
      </c>
      <c r="J29" s="957">
        <f>MIN(AC29:AC29:AQ29)</f>
        <v>0.80972222222222223</v>
      </c>
      <c r="K29" s="958">
        <f t="shared" si="7"/>
        <v>16</v>
      </c>
      <c r="L29" s="959">
        <f t="shared" si="8"/>
        <v>2</v>
      </c>
      <c r="M29" s="960">
        <f t="shared" si="9"/>
        <v>16</v>
      </c>
      <c r="N29" s="962"/>
      <c r="O29" s="962"/>
      <c r="P29" s="962"/>
      <c r="Q29" s="905">
        <v>8</v>
      </c>
      <c r="R29" s="905">
        <v>8</v>
      </c>
      <c r="S29" s="962"/>
      <c r="T29" s="961"/>
      <c r="U29" s="962"/>
      <c r="V29" s="962"/>
      <c r="W29" s="962"/>
      <c r="X29" s="961"/>
      <c r="Y29" s="962"/>
      <c r="Z29" s="962"/>
      <c r="AA29" s="961"/>
      <c r="AB29" s="963"/>
      <c r="AC29" s="964"/>
      <c r="AD29" s="1005"/>
      <c r="AE29" s="966"/>
      <c r="AF29" s="966">
        <v>0.8125</v>
      </c>
      <c r="AG29" s="966">
        <v>0.80972222222222223</v>
      </c>
      <c r="AH29" s="965"/>
      <c r="AI29" s="965"/>
      <c r="AJ29" s="966"/>
      <c r="AK29" s="966"/>
      <c r="AL29" s="966"/>
      <c r="AM29" s="966"/>
      <c r="AN29" s="965"/>
      <c r="AO29" s="965"/>
      <c r="AP29" s="966"/>
      <c r="AQ29" s="1003"/>
    </row>
    <row r="30" spans="1:43" x14ac:dyDescent="0.3">
      <c r="A30" s="952"/>
      <c r="B30" s="953">
        <v>10</v>
      </c>
      <c r="C30" s="954" t="s">
        <v>66</v>
      </c>
      <c r="D30" s="902" t="s">
        <v>73</v>
      </c>
      <c r="E30" s="903">
        <v>1977</v>
      </c>
      <c r="F30" s="731">
        <f t="shared" si="6"/>
        <v>39</v>
      </c>
      <c r="G30" s="916" t="s">
        <v>72</v>
      </c>
      <c r="H30" s="955"/>
      <c r="I30" s="199">
        <v>11</v>
      </c>
      <c r="J30" s="957">
        <f>MIN(AC30:AC30:AQ30)</f>
        <v>0.81874999999999998</v>
      </c>
      <c r="K30" s="958">
        <f t="shared" si="7"/>
        <v>12</v>
      </c>
      <c r="L30" s="959">
        <f t="shared" si="8"/>
        <v>2</v>
      </c>
      <c r="M30" s="960">
        <f t="shared" si="9"/>
        <v>12</v>
      </c>
      <c r="N30" s="962"/>
      <c r="O30" s="905">
        <v>5</v>
      </c>
      <c r="P30" s="962"/>
      <c r="Q30" s="962"/>
      <c r="R30" s="905">
        <v>7</v>
      </c>
      <c r="S30" s="961"/>
      <c r="T30" s="961"/>
      <c r="U30" s="962"/>
      <c r="V30" s="961"/>
      <c r="W30" s="962"/>
      <c r="X30" s="961"/>
      <c r="Y30" s="961"/>
      <c r="Z30" s="962"/>
      <c r="AA30" s="961"/>
      <c r="AB30" s="963"/>
      <c r="AC30" s="1006"/>
      <c r="AD30" s="1007">
        <v>0.82708333333333339</v>
      </c>
      <c r="AE30" s="965"/>
      <c r="AF30" s="965"/>
      <c r="AG30" s="966">
        <v>0.81874999999999998</v>
      </c>
      <c r="AH30" s="966"/>
      <c r="AI30" s="966"/>
      <c r="AJ30" s="972"/>
      <c r="AK30" s="966"/>
      <c r="AL30" s="966"/>
      <c r="AM30" s="966"/>
      <c r="AN30" s="966"/>
      <c r="AO30" s="966"/>
      <c r="AP30" s="966"/>
      <c r="AQ30" s="1003"/>
    </row>
    <row r="31" spans="1:43" x14ac:dyDescent="0.3">
      <c r="A31" s="952"/>
      <c r="B31" s="953">
        <v>11</v>
      </c>
      <c r="C31" s="954" t="s">
        <v>66</v>
      </c>
      <c r="D31" s="893" t="s">
        <v>289</v>
      </c>
      <c r="E31" s="894">
        <v>1978</v>
      </c>
      <c r="F31" s="731">
        <f t="shared" si="6"/>
        <v>38</v>
      </c>
      <c r="G31" s="907" t="s">
        <v>53</v>
      </c>
      <c r="H31" s="955" t="s">
        <v>47</v>
      </c>
      <c r="I31" s="975">
        <v>16</v>
      </c>
      <c r="J31" s="957">
        <f>MIN(AC31:AC31:AQ31)</f>
        <v>0.89861111111111114</v>
      </c>
      <c r="K31" s="958">
        <f t="shared" si="7"/>
        <v>12</v>
      </c>
      <c r="L31" s="959">
        <f t="shared" si="8"/>
        <v>4</v>
      </c>
      <c r="M31" s="960">
        <f t="shared" si="9"/>
        <v>12</v>
      </c>
      <c r="N31" s="905">
        <v>1</v>
      </c>
      <c r="O31" s="905">
        <v>3</v>
      </c>
      <c r="P31" s="962"/>
      <c r="Q31" s="962"/>
      <c r="R31" s="905">
        <v>3</v>
      </c>
      <c r="S31" s="909">
        <v>5</v>
      </c>
      <c r="T31" s="961"/>
      <c r="U31" s="961"/>
      <c r="V31" s="961"/>
      <c r="W31" s="961"/>
      <c r="X31" s="961"/>
      <c r="Y31" s="961"/>
      <c r="Z31" s="961"/>
      <c r="AA31" s="961"/>
      <c r="AB31" s="963"/>
      <c r="AC31" s="1008" t="s">
        <v>232</v>
      </c>
      <c r="AD31" s="1007">
        <v>0.90138888888888891</v>
      </c>
      <c r="AE31" s="965"/>
      <c r="AF31" s="965"/>
      <c r="AG31" s="966">
        <v>0.89861111111111114</v>
      </c>
      <c r="AH31" s="970" t="s">
        <v>457</v>
      </c>
      <c r="AI31" s="966"/>
      <c r="AJ31" s="966"/>
      <c r="AK31" s="966"/>
      <c r="AL31" s="966"/>
      <c r="AM31" s="966"/>
      <c r="AN31" s="965"/>
      <c r="AO31" s="966"/>
      <c r="AP31" s="966"/>
      <c r="AQ31" s="967"/>
    </row>
    <row r="32" spans="1:43" x14ac:dyDescent="0.3">
      <c r="A32" s="952"/>
      <c r="B32" s="953">
        <v>12</v>
      </c>
      <c r="C32" s="954" t="s">
        <v>66</v>
      </c>
      <c r="D32" s="893" t="s">
        <v>74</v>
      </c>
      <c r="E32" s="894">
        <v>1984</v>
      </c>
      <c r="F32" s="731">
        <f t="shared" si="6"/>
        <v>32</v>
      </c>
      <c r="G32" s="82" t="s">
        <v>55</v>
      </c>
      <c r="H32" s="955"/>
      <c r="I32" s="975">
        <v>23</v>
      </c>
      <c r="J32" s="1009" t="s">
        <v>508</v>
      </c>
      <c r="K32" s="958">
        <f t="shared" si="7"/>
        <v>10</v>
      </c>
      <c r="L32" s="959">
        <f t="shared" si="8"/>
        <v>5</v>
      </c>
      <c r="M32" s="960">
        <f t="shared" si="9"/>
        <v>10</v>
      </c>
      <c r="N32" s="905">
        <v>1</v>
      </c>
      <c r="O32" s="962"/>
      <c r="P32" s="905">
        <v>1</v>
      </c>
      <c r="Q32" s="905">
        <v>3</v>
      </c>
      <c r="R32" s="961"/>
      <c r="S32" s="909">
        <v>2</v>
      </c>
      <c r="T32" s="909">
        <v>3</v>
      </c>
      <c r="U32" s="961"/>
      <c r="V32" s="961"/>
      <c r="W32" s="961"/>
      <c r="X32" s="961"/>
      <c r="Y32" s="961"/>
      <c r="Z32" s="961"/>
      <c r="AA32" s="961"/>
      <c r="AB32" s="963"/>
      <c r="AC32" s="1008" t="s">
        <v>165</v>
      </c>
      <c r="AD32" s="1007"/>
      <c r="AE32" s="970" t="s">
        <v>411</v>
      </c>
      <c r="AF32" s="970" t="s">
        <v>431</v>
      </c>
      <c r="AG32" s="966"/>
      <c r="AH32" s="970" t="s">
        <v>472</v>
      </c>
      <c r="AI32" s="970" t="s">
        <v>508</v>
      </c>
      <c r="AJ32" s="966"/>
      <c r="AK32" s="966"/>
      <c r="AL32" s="965"/>
      <c r="AM32" s="965"/>
      <c r="AN32" s="966"/>
      <c r="AO32" s="965"/>
      <c r="AP32" s="1010"/>
      <c r="AQ32" s="967"/>
    </row>
    <row r="33" spans="1:43" x14ac:dyDescent="0.3">
      <c r="A33" s="952"/>
      <c r="B33" s="953">
        <v>13</v>
      </c>
      <c r="C33" s="954" t="s">
        <v>66</v>
      </c>
      <c r="D33" s="902" t="s">
        <v>389</v>
      </c>
      <c r="E33" s="903">
        <v>1979</v>
      </c>
      <c r="F33" s="731">
        <f t="shared" si="6"/>
        <v>37</v>
      </c>
      <c r="G33" s="917" t="s">
        <v>390</v>
      </c>
      <c r="H33" s="955" t="s">
        <v>435</v>
      </c>
      <c r="I33" s="199">
        <v>13</v>
      </c>
      <c r="J33" s="957">
        <f>MIN(AC33:AC33:AQ33)</f>
        <v>0.85486111111111107</v>
      </c>
      <c r="K33" s="958">
        <f t="shared" si="7"/>
        <v>10</v>
      </c>
      <c r="L33" s="959">
        <f t="shared" si="8"/>
        <v>2</v>
      </c>
      <c r="M33" s="960">
        <f t="shared" si="9"/>
        <v>10</v>
      </c>
      <c r="N33" s="962"/>
      <c r="O33" s="961"/>
      <c r="P33" s="909">
        <v>5</v>
      </c>
      <c r="Q33" s="962"/>
      <c r="R33" s="909">
        <v>5</v>
      </c>
      <c r="S33" s="961"/>
      <c r="T33" s="961"/>
      <c r="U33" s="961"/>
      <c r="V33" s="961"/>
      <c r="W33" s="961"/>
      <c r="X33" s="961"/>
      <c r="Y33" s="961"/>
      <c r="Z33" s="961"/>
      <c r="AA33" s="961"/>
      <c r="AB33" s="963"/>
      <c r="AC33" s="964"/>
      <c r="AD33" s="1005"/>
      <c r="AE33" s="965">
        <v>0.86805555555555547</v>
      </c>
      <c r="AF33" s="966"/>
      <c r="AG33" s="966">
        <v>0.85486111111111107</v>
      </c>
      <c r="AH33" s="965"/>
      <c r="AI33" s="966"/>
      <c r="AJ33" s="966"/>
      <c r="AK33" s="966"/>
      <c r="AL33" s="966"/>
      <c r="AM33" s="966"/>
      <c r="AN33" s="970"/>
      <c r="AO33" s="965"/>
      <c r="AP33" s="966"/>
      <c r="AQ33" s="1003"/>
    </row>
    <row r="34" spans="1:43" x14ac:dyDescent="0.3">
      <c r="A34" s="952"/>
      <c r="B34" s="953">
        <v>14</v>
      </c>
      <c r="C34" s="954" t="s">
        <v>66</v>
      </c>
      <c r="D34" s="893" t="s">
        <v>399</v>
      </c>
      <c r="E34" s="894">
        <v>1981</v>
      </c>
      <c r="F34" s="731">
        <f t="shared" si="6"/>
        <v>35</v>
      </c>
      <c r="G34" s="916" t="s">
        <v>82</v>
      </c>
      <c r="H34" s="955" t="s">
        <v>435</v>
      </c>
      <c r="I34" s="975">
        <v>18</v>
      </c>
      <c r="J34" s="957">
        <f>MIN(AC34:AC34:AQ34)</f>
        <v>0.90972222222222221</v>
      </c>
      <c r="K34" s="958">
        <f t="shared" si="7"/>
        <v>9</v>
      </c>
      <c r="L34" s="959">
        <f t="shared" si="8"/>
        <v>3</v>
      </c>
      <c r="M34" s="960">
        <f t="shared" si="9"/>
        <v>9</v>
      </c>
      <c r="N34" s="962"/>
      <c r="O34" s="962"/>
      <c r="P34" s="905">
        <v>1</v>
      </c>
      <c r="Q34" s="905">
        <v>4</v>
      </c>
      <c r="R34" s="962"/>
      <c r="S34" s="962"/>
      <c r="T34" s="905">
        <v>4</v>
      </c>
      <c r="U34" s="962"/>
      <c r="V34" s="962"/>
      <c r="W34" s="962"/>
      <c r="X34" s="962"/>
      <c r="Y34" s="961"/>
      <c r="Z34" s="961"/>
      <c r="AA34" s="961"/>
      <c r="AB34" s="963"/>
      <c r="AC34" s="964"/>
      <c r="AD34" s="1005"/>
      <c r="AE34" s="970" t="s">
        <v>400</v>
      </c>
      <c r="AF34" s="965">
        <v>0.95486111111111116</v>
      </c>
      <c r="AG34" s="966"/>
      <c r="AH34" s="972"/>
      <c r="AI34" s="966">
        <v>0.90972222222222221</v>
      </c>
      <c r="AJ34" s="966"/>
      <c r="AK34" s="966"/>
      <c r="AL34" s="966"/>
      <c r="AM34" s="966"/>
      <c r="AN34" s="965"/>
      <c r="AO34" s="965"/>
      <c r="AP34" s="966"/>
      <c r="AQ34" s="1003"/>
    </row>
    <row r="35" spans="1:43" x14ac:dyDescent="0.3">
      <c r="A35" s="952"/>
      <c r="B35" s="953">
        <v>15</v>
      </c>
      <c r="C35" s="954" t="s">
        <v>66</v>
      </c>
      <c r="D35" s="893" t="s">
        <v>77</v>
      </c>
      <c r="E35" s="894">
        <v>1982</v>
      </c>
      <c r="F35" s="731">
        <f t="shared" si="6"/>
        <v>34</v>
      </c>
      <c r="G35" s="59" t="s">
        <v>55</v>
      </c>
      <c r="H35" s="955"/>
      <c r="I35" s="975">
        <v>7</v>
      </c>
      <c r="J35" s="957">
        <f>MIN(AC35:AC35:AQ35)</f>
        <v>0.7993055555555556</v>
      </c>
      <c r="K35" s="958">
        <f t="shared" si="7"/>
        <v>7</v>
      </c>
      <c r="L35" s="959">
        <f t="shared" si="8"/>
        <v>1</v>
      </c>
      <c r="M35" s="960">
        <f t="shared" si="9"/>
        <v>7</v>
      </c>
      <c r="N35" s="905">
        <v>7</v>
      </c>
      <c r="O35" s="961"/>
      <c r="P35" s="961"/>
      <c r="Q35" s="962"/>
      <c r="R35" s="961"/>
      <c r="S35" s="961"/>
      <c r="T35" s="961"/>
      <c r="U35" s="961"/>
      <c r="V35" s="961"/>
      <c r="W35" s="961"/>
      <c r="X35" s="961"/>
      <c r="Y35" s="961"/>
      <c r="Z35" s="961"/>
      <c r="AA35" s="961"/>
      <c r="AB35" s="963"/>
      <c r="AC35" s="1001">
        <v>0.7993055555555556</v>
      </c>
      <c r="AD35" s="1007"/>
      <c r="AE35" s="965"/>
      <c r="AF35" s="965"/>
      <c r="AG35" s="966"/>
      <c r="AH35" s="966"/>
      <c r="AI35" s="965"/>
      <c r="AJ35" s="966"/>
      <c r="AK35" s="966"/>
      <c r="AL35" s="972"/>
      <c r="AM35" s="966"/>
      <c r="AN35" s="966"/>
      <c r="AO35" s="965"/>
      <c r="AP35" s="966"/>
      <c r="AQ35" s="1003"/>
    </row>
    <row r="36" spans="1:43" x14ac:dyDescent="0.3">
      <c r="A36" s="952"/>
      <c r="B36" s="953">
        <v>16</v>
      </c>
      <c r="C36" s="954" t="s">
        <v>66</v>
      </c>
      <c r="D36" s="902" t="s">
        <v>71</v>
      </c>
      <c r="E36" s="1011">
        <v>1981</v>
      </c>
      <c r="F36" s="731">
        <f t="shared" si="6"/>
        <v>35</v>
      </c>
      <c r="G36" s="916" t="s">
        <v>72</v>
      </c>
      <c r="H36" s="955"/>
      <c r="I36" s="199">
        <v>10</v>
      </c>
      <c r="J36" s="1012">
        <f>MIN(AC36:AC36:AQ36)</f>
        <v>0.81597222222222221</v>
      </c>
      <c r="K36" s="958">
        <f t="shared" si="7"/>
        <v>5</v>
      </c>
      <c r="L36" s="959">
        <f t="shared" si="8"/>
        <v>1</v>
      </c>
      <c r="M36" s="960">
        <f t="shared" si="9"/>
        <v>5</v>
      </c>
      <c r="N36" s="905">
        <v>5</v>
      </c>
      <c r="O36" s="961"/>
      <c r="P36" s="961"/>
      <c r="Q36" s="962"/>
      <c r="R36" s="961"/>
      <c r="S36" s="961"/>
      <c r="T36" s="961"/>
      <c r="U36" s="961"/>
      <c r="V36" s="961"/>
      <c r="W36" s="961"/>
      <c r="X36" s="961"/>
      <c r="Y36" s="961"/>
      <c r="Z36" s="961"/>
      <c r="AA36" s="961"/>
      <c r="AB36" s="963"/>
      <c r="AC36" s="1001">
        <v>0.81597222222222221</v>
      </c>
      <c r="AD36" s="1005"/>
      <c r="AE36" s="979"/>
      <c r="AF36" s="1007"/>
      <c r="AG36" s="966"/>
      <c r="AH36" s="979"/>
      <c r="AI36" s="966"/>
      <c r="AJ36" s="966"/>
      <c r="AK36" s="966"/>
      <c r="AL36" s="966"/>
      <c r="AM36" s="965"/>
      <c r="AN36" s="965"/>
      <c r="AO36" s="965"/>
      <c r="AP36" s="966"/>
      <c r="AQ36" s="1003"/>
    </row>
    <row r="37" spans="1:43" x14ac:dyDescent="0.3">
      <c r="A37" s="952"/>
      <c r="B37" s="953">
        <v>17</v>
      </c>
      <c r="C37" s="954" t="s">
        <v>66</v>
      </c>
      <c r="D37" s="893" t="s">
        <v>461</v>
      </c>
      <c r="E37" s="894">
        <v>1985</v>
      </c>
      <c r="F37" s="731">
        <f t="shared" si="6"/>
        <v>31</v>
      </c>
      <c r="G37" s="895" t="s">
        <v>55</v>
      </c>
      <c r="H37" s="955"/>
      <c r="I37" s="975">
        <v>20</v>
      </c>
      <c r="J37" s="957">
        <f>MIN(AC37:AC37:AQ37)</f>
        <v>0.97222222222222221</v>
      </c>
      <c r="K37" s="958">
        <f t="shared" si="7"/>
        <v>4</v>
      </c>
      <c r="L37" s="959">
        <f t="shared" si="8"/>
        <v>1</v>
      </c>
      <c r="M37" s="960">
        <f t="shared" si="9"/>
        <v>4</v>
      </c>
      <c r="N37" s="977"/>
      <c r="O37" s="890"/>
      <c r="P37" s="890"/>
      <c r="Q37" s="977"/>
      <c r="R37" s="890"/>
      <c r="S37" s="909">
        <v>4</v>
      </c>
      <c r="T37" s="961"/>
      <c r="U37" s="961"/>
      <c r="V37" s="961"/>
      <c r="W37" s="961"/>
      <c r="X37" s="961"/>
      <c r="Y37" s="961"/>
      <c r="Z37" s="961"/>
      <c r="AA37" s="961"/>
      <c r="AB37" s="963"/>
      <c r="AC37" s="1001"/>
      <c r="AD37" s="1007"/>
      <c r="AE37" s="965"/>
      <c r="AF37" s="965"/>
      <c r="AG37" s="965"/>
      <c r="AH37" s="966">
        <v>0.97222222222222221</v>
      </c>
      <c r="AI37" s="970"/>
      <c r="AJ37" s="966"/>
      <c r="AK37" s="966"/>
      <c r="AL37" s="966"/>
      <c r="AM37" s="966"/>
      <c r="AN37" s="965"/>
      <c r="AO37" s="965"/>
      <c r="AP37" s="966"/>
      <c r="AQ37" s="1003"/>
    </row>
    <row r="38" spans="1:43" x14ac:dyDescent="0.3">
      <c r="A38" s="952"/>
      <c r="B38" s="953">
        <v>18</v>
      </c>
      <c r="C38" s="954" t="s">
        <v>66</v>
      </c>
      <c r="D38" s="893" t="s">
        <v>392</v>
      </c>
      <c r="E38" s="894">
        <v>1979</v>
      </c>
      <c r="F38" s="731">
        <f t="shared" si="6"/>
        <v>37</v>
      </c>
      <c r="G38" s="59" t="s">
        <v>78</v>
      </c>
      <c r="H38" s="955"/>
      <c r="I38" s="975">
        <v>15</v>
      </c>
      <c r="J38" s="957">
        <f>MIN(AC38:AC38:AQ38)</f>
        <v>0.89027777777777783</v>
      </c>
      <c r="K38" s="958">
        <f t="shared" si="7"/>
        <v>3</v>
      </c>
      <c r="L38" s="959">
        <f t="shared" si="8"/>
        <v>1</v>
      </c>
      <c r="M38" s="960">
        <f t="shared" si="9"/>
        <v>3</v>
      </c>
      <c r="N38" s="962"/>
      <c r="O38" s="961"/>
      <c r="P38" s="909">
        <v>3</v>
      </c>
      <c r="Q38" s="962"/>
      <c r="R38" s="961"/>
      <c r="S38" s="961"/>
      <c r="T38" s="961"/>
      <c r="U38" s="961"/>
      <c r="V38" s="961"/>
      <c r="W38" s="961"/>
      <c r="X38" s="961"/>
      <c r="Y38" s="961"/>
      <c r="Z38" s="961"/>
      <c r="AA38" s="961"/>
      <c r="AB38" s="963"/>
      <c r="AC38" s="964"/>
      <c r="AD38" s="1007"/>
      <c r="AE38" s="965">
        <v>0.89027777777777783</v>
      </c>
      <c r="AF38" s="966"/>
      <c r="AG38" s="965"/>
      <c r="AH38" s="966"/>
      <c r="AI38" s="966"/>
      <c r="AJ38" s="966"/>
      <c r="AK38" s="966"/>
      <c r="AL38" s="966"/>
      <c r="AM38" s="966"/>
      <c r="AN38" s="965"/>
      <c r="AO38" s="965"/>
      <c r="AP38" s="966"/>
      <c r="AQ38" s="1003"/>
    </row>
    <row r="39" spans="1:43" x14ac:dyDescent="0.3">
      <c r="A39" s="952"/>
      <c r="B39" s="953">
        <v>19</v>
      </c>
      <c r="C39" s="954" t="s">
        <v>66</v>
      </c>
      <c r="D39" s="893" t="s">
        <v>464</v>
      </c>
      <c r="E39" s="894">
        <v>1983</v>
      </c>
      <c r="F39" s="731">
        <f t="shared" si="6"/>
        <v>33</v>
      </c>
      <c r="G39" s="631" t="s">
        <v>55</v>
      </c>
      <c r="H39" s="955" t="s">
        <v>480</v>
      </c>
      <c r="I39" s="199">
        <v>22</v>
      </c>
      <c r="J39" s="978" t="s">
        <v>465</v>
      </c>
      <c r="K39" s="958">
        <f t="shared" si="7"/>
        <v>3</v>
      </c>
      <c r="L39" s="959">
        <f t="shared" si="8"/>
        <v>1</v>
      </c>
      <c r="M39" s="960">
        <f t="shared" si="9"/>
        <v>3</v>
      </c>
      <c r="N39" s="977"/>
      <c r="O39" s="890"/>
      <c r="P39" s="890"/>
      <c r="Q39" s="890"/>
      <c r="R39" s="890"/>
      <c r="S39" s="909">
        <v>3</v>
      </c>
      <c r="T39" s="961"/>
      <c r="U39" s="961"/>
      <c r="V39" s="961"/>
      <c r="W39" s="961"/>
      <c r="X39" s="961"/>
      <c r="Y39" s="961"/>
      <c r="Z39" s="961"/>
      <c r="AA39" s="961"/>
      <c r="AB39" s="963"/>
      <c r="AC39" s="1001"/>
      <c r="AD39" s="1007"/>
      <c r="AE39" s="965"/>
      <c r="AF39" s="965"/>
      <c r="AG39" s="965"/>
      <c r="AH39" s="970" t="s">
        <v>465</v>
      </c>
      <c r="AI39" s="966"/>
      <c r="AJ39" s="965"/>
      <c r="AK39" s="966"/>
      <c r="AL39" s="966"/>
      <c r="AM39" s="966"/>
      <c r="AN39" s="965"/>
      <c r="AO39" s="965"/>
      <c r="AP39" s="966"/>
      <c r="AQ39" s="1003"/>
    </row>
    <row r="40" spans="1:43" x14ac:dyDescent="0.3">
      <c r="A40" s="952"/>
      <c r="B40" s="953">
        <v>20</v>
      </c>
      <c r="C40" s="954" t="s">
        <v>66</v>
      </c>
      <c r="D40" s="893" t="s">
        <v>394</v>
      </c>
      <c r="E40" s="894">
        <v>1979</v>
      </c>
      <c r="F40" s="731">
        <f t="shared" si="6"/>
        <v>37</v>
      </c>
      <c r="G40" s="82" t="s">
        <v>55</v>
      </c>
      <c r="H40" s="955"/>
      <c r="I40" s="975">
        <v>17</v>
      </c>
      <c r="J40" s="957">
        <f>MIN(AC40:AC40:AQ40)</f>
        <v>0.89930555555555547</v>
      </c>
      <c r="K40" s="958">
        <f t="shared" si="7"/>
        <v>2</v>
      </c>
      <c r="L40" s="959">
        <f t="shared" si="8"/>
        <v>1</v>
      </c>
      <c r="M40" s="960">
        <f t="shared" si="9"/>
        <v>2</v>
      </c>
      <c r="N40" s="962"/>
      <c r="O40" s="961"/>
      <c r="P40" s="909">
        <v>2</v>
      </c>
      <c r="Q40" s="961"/>
      <c r="R40" s="961"/>
      <c r="S40" s="961"/>
      <c r="T40" s="961"/>
      <c r="U40" s="961"/>
      <c r="V40" s="961"/>
      <c r="W40" s="961"/>
      <c r="X40" s="961"/>
      <c r="Y40" s="961"/>
      <c r="Z40" s="961"/>
      <c r="AA40" s="961"/>
      <c r="AB40" s="963"/>
      <c r="AC40" s="964"/>
      <c r="AD40" s="1005"/>
      <c r="AE40" s="979">
        <v>0.89930555555555547</v>
      </c>
      <c r="AF40" s="965"/>
      <c r="AG40" s="970"/>
      <c r="AH40" s="966"/>
      <c r="AI40" s="966"/>
      <c r="AJ40" s="965"/>
      <c r="AK40" s="966"/>
      <c r="AL40" s="966"/>
      <c r="AM40" s="966"/>
      <c r="AN40" s="965"/>
      <c r="AO40" s="965"/>
      <c r="AP40" s="966"/>
      <c r="AQ40" s="1003"/>
    </row>
    <row r="41" spans="1:43" x14ac:dyDescent="0.3">
      <c r="A41" s="952"/>
      <c r="B41" s="953">
        <v>21</v>
      </c>
      <c r="C41" s="954" t="s">
        <v>66</v>
      </c>
      <c r="D41" s="893" t="s">
        <v>90</v>
      </c>
      <c r="E41" s="894">
        <v>1979</v>
      </c>
      <c r="F41" s="731">
        <f t="shared" si="6"/>
        <v>37</v>
      </c>
      <c r="G41" s="371" t="s">
        <v>53</v>
      </c>
      <c r="H41" s="955"/>
      <c r="I41" s="975">
        <v>19</v>
      </c>
      <c r="J41" s="976">
        <f>MIN(AC41:AC41:AQ41)</f>
        <v>0.96111111111111114</v>
      </c>
      <c r="K41" s="958">
        <f t="shared" si="7"/>
        <v>2</v>
      </c>
      <c r="L41" s="959">
        <f t="shared" si="8"/>
        <v>2</v>
      </c>
      <c r="M41" s="960">
        <f t="shared" si="9"/>
        <v>2</v>
      </c>
      <c r="N41" s="905">
        <v>1</v>
      </c>
      <c r="O41" s="961"/>
      <c r="P41" s="909">
        <v>1</v>
      </c>
      <c r="Q41" s="961"/>
      <c r="R41" s="961"/>
      <c r="S41" s="961"/>
      <c r="T41" s="961"/>
      <c r="U41" s="961"/>
      <c r="V41" s="961"/>
      <c r="W41" s="961"/>
      <c r="X41" s="961"/>
      <c r="Y41" s="961"/>
      <c r="Z41" s="961"/>
      <c r="AA41" s="961"/>
      <c r="AB41" s="963"/>
      <c r="AC41" s="1001">
        <v>0.96250000000000002</v>
      </c>
      <c r="AD41" s="1007"/>
      <c r="AE41" s="1007">
        <v>0.96111111111111114</v>
      </c>
      <c r="AF41" s="965"/>
      <c r="AG41" s="965"/>
      <c r="AH41" s="972"/>
      <c r="AI41" s="966"/>
      <c r="AJ41" s="965"/>
      <c r="AK41" s="966"/>
      <c r="AL41" s="966"/>
      <c r="AM41" s="966"/>
      <c r="AN41" s="965"/>
      <c r="AO41" s="965"/>
      <c r="AP41" s="966"/>
      <c r="AQ41" s="1003"/>
    </row>
    <row r="42" spans="1:43" x14ac:dyDescent="0.3">
      <c r="A42" s="952"/>
      <c r="B42" s="953">
        <v>22</v>
      </c>
      <c r="C42" s="954" t="s">
        <v>66</v>
      </c>
      <c r="D42" s="893" t="s">
        <v>287</v>
      </c>
      <c r="E42" s="894">
        <v>1980</v>
      </c>
      <c r="F42" s="731">
        <f t="shared" si="6"/>
        <v>36</v>
      </c>
      <c r="G42" s="82" t="s">
        <v>288</v>
      </c>
      <c r="H42" s="955"/>
      <c r="I42" s="199">
        <v>14</v>
      </c>
      <c r="J42" s="1012">
        <f>MIN(AC42:AC42:AQ42)</f>
        <v>0.88750000000000007</v>
      </c>
      <c r="K42" s="958">
        <f t="shared" si="7"/>
        <v>1</v>
      </c>
      <c r="L42" s="959">
        <f t="shared" si="8"/>
        <v>1</v>
      </c>
      <c r="M42" s="960">
        <f t="shared" si="9"/>
        <v>1</v>
      </c>
      <c r="N42" s="905">
        <v>1</v>
      </c>
      <c r="O42" s="961"/>
      <c r="P42" s="961"/>
      <c r="Q42" s="961"/>
      <c r="R42" s="961"/>
      <c r="S42" s="961"/>
      <c r="T42" s="961"/>
      <c r="U42" s="961"/>
      <c r="V42" s="961"/>
      <c r="W42" s="961"/>
      <c r="X42" s="961"/>
      <c r="Y42" s="961"/>
      <c r="Z42" s="961"/>
      <c r="AA42" s="961"/>
      <c r="AB42" s="963"/>
      <c r="AC42" s="1001">
        <v>0.88750000000000007</v>
      </c>
      <c r="AD42" s="1007"/>
      <c r="AE42" s="1013"/>
      <c r="AF42" s="966"/>
      <c r="AG42" s="970"/>
      <c r="AH42" s="966"/>
      <c r="AI42" s="966"/>
      <c r="AJ42" s="965"/>
      <c r="AK42" s="966"/>
      <c r="AL42" s="966"/>
      <c r="AM42" s="966"/>
      <c r="AN42" s="965"/>
      <c r="AO42" s="965"/>
      <c r="AP42" s="966"/>
      <c r="AQ42" s="1003"/>
    </row>
    <row r="43" spans="1:43" x14ac:dyDescent="0.3">
      <c r="A43" s="952"/>
      <c r="B43" s="953">
        <v>23</v>
      </c>
      <c r="C43" s="954" t="s">
        <v>66</v>
      </c>
      <c r="D43" s="893" t="s">
        <v>81</v>
      </c>
      <c r="E43" s="894">
        <v>1977</v>
      </c>
      <c r="F43" s="731">
        <f t="shared" si="6"/>
        <v>39</v>
      </c>
      <c r="G43" s="59" t="s">
        <v>82</v>
      </c>
      <c r="H43" s="955"/>
      <c r="I43" s="975">
        <v>21</v>
      </c>
      <c r="J43" s="1009" t="s">
        <v>168</v>
      </c>
      <c r="K43" s="958">
        <f t="shared" si="7"/>
        <v>1</v>
      </c>
      <c r="L43" s="959">
        <f t="shared" si="8"/>
        <v>1</v>
      </c>
      <c r="M43" s="960">
        <f t="shared" si="9"/>
        <v>1</v>
      </c>
      <c r="N43" s="905">
        <v>1</v>
      </c>
      <c r="O43" s="961"/>
      <c r="P43" s="961"/>
      <c r="Q43" s="961"/>
      <c r="R43" s="961"/>
      <c r="S43" s="961"/>
      <c r="T43" s="961"/>
      <c r="U43" s="961"/>
      <c r="V43" s="961"/>
      <c r="W43" s="961"/>
      <c r="X43" s="961"/>
      <c r="Y43" s="961"/>
      <c r="Z43" s="961"/>
      <c r="AA43" s="961"/>
      <c r="AB43" s="963"/>
      <c r="AC43" s="1008" t="s">
        <v>168</v>
      </c>
      <c r="AD43" s="1005"/>
      <c r="AE43" s="965"/>
      <c r="AF43" s="966"/>
      <c r="AG43" s="970"/>
      <c r="AH43" s="966"/>
      <c r="AI43" s="966"/>
      <c r="AJ43" s="965"/>
      <c r="AK43" s="966"/>
      <c r="AL43" s="966"/>
      <c r="AM43" s="966"/>
      <c r="AN43" s="965"/>
      <c r="AO43" s="965"/>
      <c r="AP43" s="966"/>
      <c r="AQ43" s="1003"/>
    </row>
    <row r="44" spans="1:43" x14ac:dyDescent="0.3">
      <c r="A44" s="1014"/>
      <c r="B44" s="1015">
        <v>23</v>
      </c>
      <c r="C44" s="1016"/>
      <c r="D44" s="1017"/>
      <c r="E44" s="1018"/>
      <c r="F44" s="1018"/>
      <c r="G44" s="1019"/>
      <c r="H44" s="1020"/>
      <c r="I44" s="1021"/>
      <c r="J44" s="1022"/>
      <c r="K44" s="1023"/>
      <c r="L44" s="1024"/>
      <c r="M44" s="1025">
        <f t="shared" ref="M44" si="10">SUM(N44:AB44)</f>
        <v>69</v>
      </c>
      <c r="N44" s="1026">
        <f t="shared" ref="N44:AB44" si="11">COUNTIF(N21:N43,"&gt;-1")</f>
        <v>15</v>
      </c>
      <c r="O44" s="1026">
        <f t="shared" si="11"/>
        <v>8</v>
      </c>
      <c r="P44" s="1026">
        <f t="shared" si="11"/>
        <v>12</v>
      </c>
      <c r="Q44" s="1026">
        <f t="shared" si="11"/>
        <v>8</v>
      </c>
      <c r="R44" s="1026">
        <f t="shared" si="11"/>
        <v>9</v>
      </c>
      <c r="S44" s="1026">
        <f t="shared" si="11"/>
        <v>9</v>
      </c>
      <c r="T44" s="1026">
        <f t="shared" si="11"/>
        <v>8</v>
      </c>
      <c r="U44" s="1026">
        <f t="shared" si="11"/>
        <v>0</v>
      </c>
      <c r="V44" s="1026">
        <f t="shared" si="11"/>
        <v>0</v>
      </c>
      <c r="W44" s="1026">
        <f t="shared" si="11"/>
        <v>0</v>
      </c>
      <c r="X44" s="1026">
        <f t="shared" si="11"/>
        <v>0</v>
      </c>
      <c r="Y44" s="1026">
        <f t="shared" si="11"/>
        <v>0</v>
      </c>
      <c r="Z44" s="1026">
        <f t="shared" si="11"/>
        <v>0</v>
      </c>
      <c r="AA44" s="1026">
        <f t="shared" si="11"/>
        <v>0</v>
      </c>
      <c r="AB44" s="1027">
        <f t="shared" si="11"/>
        <v>0</v>
      </c>
      <c r="AC44" s="1028"/>
      <c r="AD44" s="1029"/>
      <c r="AE44" s="1030"/>
      <c r="AF44" s="1029"/>
      <c r="AG44" s="1029"/>
      <c r="AH44" s="1029"/>
      <c r="AI44" s="1031"/>
      <c r="AJ44" s="1029"/>
      <c r="AK44" s="1029"/>
      <c r="AL44" s="1029"/>
      <c r="AM44" s="1029"/>
      <c r="AN44" s="1032"/>
      <c r="AO44" s="1032"/>
      <c r="AP44" s="1029"/>
      <c r="AQ44" s="1033"/>
    </row>
    <row r="45" spans="1:43" x14ac:dyDescent="0.35">
      <c r="A45" s="402" t="s">
        <v>0</v>
      </c>
      <c r="B45" s="403" t="s">
        <v>1</v>
      </c>
      <c r="C45" s="404" t="s">
        <v>2</v>
      </c>
      <c r="D45" s="405" t="s">
        <v>3</v>
      </c>
      <c r="E45" s="406" t="s">
        <v>4</v>
      </c>
      <c r="F45" s="406" t="s">
        <v>5</v>
      </c>
      <c r="G45" s="407" t="s">
        <v>6</v>
      </c>
      <c r="H45" s="408" t="s">
        <v>7</v>
      </c>
      <c r="I45" s="409" t="s">
        <v>8</v>
      </c>
      <c r="J45" s="410" t="s">
        <v>9</v>
      </c>
      <c r="K45" s="411" t="s">
        <v>10</v>
      </c>
      <c r="L45" s="412" t="s">
        <v>11</v>
      </c>
      <c r="M45" s="413" t="s">
        <v>12</v>
      </c>
      <c r="N45" s="414" t="s">
        <v>13</v>
      </c>
      <c r="O45" s="406" t="s">
        <v>14</v>
      </c>
      <c r="P45" s="406" t="s">
        <v>15</v>
      </c>
      <c r="Q45" s="406" t="s">
        <v>16</v>
      </c>
      <c r="R45" s="406" t="s">
        <v>17</v>
      </c>
      <c r="S45" s="406" t="s">
        <v>18</v>
      </c>
      <c r="T45" s="406" t="s">
        <v>19</v>
      </c>
      <c r="U45" s="406" t="s">
        <v>20</v>
      </c>
      <c r="V45" s="406" t="s">
        <v>21</v>
      </c>
      <c r="W45" s="406" t="s">
        <v>22</v>
      </c>
      <c r="X45" s="406" t="s">
        <v>23</v>
      </c>
      <c r="Y45" s="406" t="s">
        <v>24</v>
      </c>
      <c r="Z45" s="406" t="s">
        <v>25</v>
      </c>
      <c r="AA45" s="406" t="s">
        <v>26</v>
      </c>
      <c r="AB45" s="415" t="s">
        <v>27</v>
      </c>
      <c r="AC45" s="416" t="s">
        <v>28</v>
      </c>
      <c r="AD45" s="417" t="s">
        <v>29</v>
      </c>
      <c r="AE45" s="417" t="s">
        <v>30</v>
      </c>
      <c r="AF45" s="417" t="s">
        <v>31</v>
      </c>
      <c r="AG45" s="417" t="s">
        <v>32</v>
      </c>
      <c r="AH45" s="417" t="s">
        <v>33</v>
      </c>
      <c r="AI45" s="417" t="s">
        <v>34</v>
      </c>
      <c r="AJ45" s="417" t="s">
        <v>35</v>
      </c>
      <c r="AK45" s="417" t="s">
        <v>36</v>
      </c>
      <c r="AL45" s="417" t="s">
        <v>37</v>
      </c>
      <c r="AM45" s="417" t="s">
        <v>38</v>
      </c>
      <c r="AN45" s="417" t="s">
        <v>39</v>
      </c>
      <c r="AO45" s="417" t="s">
        <v>40</v>
      </c>
      <c r="AP45" s="417" t="s">
        <v>41</v>
      </c>
      <c r="AQ45" s="418" t="s">
        <v>42</v>
      </c>
    </row>
    <row r="46" spans="1:43" x14ac:dyDescent="0.3">
      <c r="A46" s="828" t="s">
        <v>91</v>
      </c>
      <c r="B46" s="84">
        <v>1</v>
      </c>
      <c r="C46" s="49" t="s">
        <v>92</v>
      </c>
      <c r="D46" s="219" t="s">
        <v>93</v>
      </c>
      <c r="E46" s="80">
        <v>1972</v>
      </c>
      <c r="F46" s="731">
        <f t="shared" ref="F46:F70" si="12">SUM(2016-E46)</f>
        <v>44</v>
      </c>
      <c r="G46" s="371" t="s">
        <v>53</v>
      </c>
      <c r="H46" s="955"/>
      <c r="I46" s="560">
        <v>1</v>
      </c>
      <c r="J46" s="957">
        <f>MIN(AC46:AC46:AQ46)</f>
        <v>0.69930555555555562</v>
      </c>
      <c r="K46" s="557">
        <f t="shared" ref="K46:K70" si="13">IF(COUNTIF(N46:AB46,"&gt;=0")&lt;11,SUM(N46:AB46),SUM(LARGE(N46:AB46,1),LARGE(N46:AB46,2),LARGE(N46:AB46,3),LARGE(N46:AB46,4),LARGE(N46:AB46,5),LARGE(N46:AB46,6),LARGE(N46:AB46,7),LARGE(N46:AB46,8),LARGE(N46:AB46,9),LARGE(N46:AB46,10)))</f>
        <v>60</v>
      </c>
      <c r="L46" s="959">
        <f t="shared" ref="L46:L70" si="14">SUM(COUNTIF(N46:AB46,"&gt;-1"))</f>
        <v>6</v>
      </c>
      <c r="M46" s="960">
        <f t="shared" ref="M46:M70" si="15">SUM(N46:AB46)</f>
        <v>60</v>
      </c>
      <c r="N46" s="127">
        <v>10</v>
      </c>
      <c r="O46" s="962"/>
      <c r="P46" s="899">
        <v>10</v>
      </c>
      <c r="Q46" s="899">
        <v>10</v>
      </c>
      <c r="R46" s="899">
        <v>10</v>
      </c>
      <c r="S46" s="899">
        <v>10</v>
      </c>
      <c r="T46" s="899">
        <v>10</v>
      </c>
      <c r="U46" s="126"/>
      <c r="V46" s="126"/>
      <c r="W46" s="962"/>
      <c r="X46" s="962"/>
      <c r="Y46" s="962"/>
      <c r="Z46" s="962"/>
      <c r="AA46" s="962"/>
      <c r="AB46" s="1000"/>
      <c r="AC46" s="52">
        <v>0.71250000000000002</v>
      </c>
      <c r="AD46" s="81"/>
      <c r="AE46" s="54">
        <v>0.71319444444444446</v>
      </c>
      <c r="AF46" s="53">
        <v>0.7006944444444444</v>
      </c>
      <c r="AG46" s="54">
        <v>0.69930555555555562</v>
      </c>
      <c r="AH46" s="54">
        <v>0.70694444444444438</v>
      </c>
      <c r="AI46" s="53">
        <v>0.7090277777777777</v>
      </c>
      <c r="AJ46" s="53"/>
      <c r="AK46" s="54"/>
      <c r="AL46" s="53"/>
      <c r="AM46" s="53"/>
      <c r="AN46" s="53"/>
      <c r="AO46" s="53"/>
      <c r="AP46" s="53"/>
      <c r="AQ46" s="55"/>
    </row>
    <row r="47" spans="1:43" x14ac:dyDescent="0.3">
      <c r="A47" s="952"/>
      <c r="B47" s="953">
        <v>2</v>
      </c>
      <c r="C47" s="954" t="s">
        <v>92</v>
      </c>
      <c r="D47" s="906" t="s">
        <v>94</v>
      </c>
      <c r="E47" s="903">
        <v>1972</v>
      </c>
      <c r="F47" s="731">
        <f t="shared" si="12"/>
        <v>44</v>
      </c>
      <c r="G47" s="910" t="s">
        <v>63</v>
      </c>
      <c r="H47" s="955"/>
      <c r="I47" s="975">
        <v>4</v>
      </c>
      <c r="J47" s="957">
        <f>MIN(AC47:AC47:AQ47)</f>
        <v>0.74236111111111114</v>
      </c>
      <c r="K47" s="958">
        <f t="shared" si="13"/>
        <v>54</v>
      </c>
      <c r="L47" s="959">
        <f t="shared" si="14"/>
        <v>7</v>
      </c>
      <c r="M47" s="960">
        <f t="shared" si="15"/>
        <v>54</v>
      </c>
      <c r="N47" s="905">
        <v>9</v>
      </c>
      <c r="O47" s="905">
        <v>9</v>
      </c>
      <c r="P47" s="905">
        <v>8</v>
      </c>
      <c r="Q47" s="905">
        <v>5</v>
      </c>
      <c r="R47" s="905">
        <v>8</v>
      </c>
      <c r="S47" s="905">
        <v>7</v>
      </c>
      <c r="T47" s="905">
        <v>8</v>
      </c>
      <c r="U47" s="962"/>
      <c r="V47" s="962"/>
      <c r="W47" s="962"/>
      <c r="X47" s="961"/>
      <c r="Y47" s="961"/>
      <c r="Z47" s="961"/>
      <c r="AA47" s="961"/>
      <c r="AB47" s="963"/>
      <c r="AC47" s="964">
        <v>0.76458333333333339</v>
      </c>
      <c r="AD47" s="1002">
        <v>0.76666666666666661</v>
      </c>
      <c r="AE47" s="965">
        <v>0.75763888888888886</v>
      </c>
      <c r="AF47" s="965">
        <v>0.77083333333333337</v>
      </c>
      <c r="AG47" s="965">
        <v>0.75069444444444444</v>
      </c>
      <c r="AH47" s="966">
        <v>0.75624999999999998</v>
      </c>
      <c r="AI47" s="965">
        <v>0.74236111111111114</v>
      </c>
      <c r="AJ47" s="965"/>
      <c r="AK47" s="965"/>
      <c r="AL47" s="965"/>
      <c r="AM47" s="965"/>
      <c r="AN47" s="965"/>
      <c r="AO47" s="965"/>
      <c r="AP47" s="966"/>
      <c r="AQ47" s="967"/>
    </row>
    <row r="48" spans="1:43" x14ac:dyDescent="0.3">
      <c r="A48" s="952"/>
      <c r="B48" s="953">
        <v>3</v>
      </c>
      <c r="C48" s="954" t="s">
        <v>92</v>
      </c>
      <c r="D48" s="1034" t="s">
        <v>95</v>
      </c>
      <c r="E48" s="1035">
        <v>1974</v>
      </c>
      <c r="F48" s="731">
        <f t="shared" si="12"/>
        <v>42</v>
      </c>
      <c r="G48" s="350" t="s">
        <v>55</v>
      </c>
      <c r="H48" s="955"/>
      <c r="I48" s="975">
        <v>3</v>
      </c>
      <c r="J48" s="957">
        <f>MIN(AC48:AC48:AQ48)</f>
        <v>0.72986111111111107</v>
      </c>
      <c r="K48" s="958">
        <f t="shared" si="13"/>
        <v>39</v>
      </c>
      <c r="L48" s="959">
        <f t="shared" si="14"/>
        <v>5</v>
      </c>
      <c r="M48" s="960">
        <f t="shared" si="15"/>
        <v>39</v>
      </c>
      <c r="N48" s="962"/>
      <c r="O48" s="899">
        <v>10</v>
      </c>
      <c r="P48" s="905">
        <v>4</v>
      </c>
      <c r="Q48" s="905">
        <v>8</v>
      </c>
      <c r="R48" s="962"/>
      <c r="S48" s="905">
        <v>8</v>
      </c>
      <c r="T48" s="905">
        <v>9</v>
      </c>
      <c r="U48" s="962"/>
      <c r="V48" s="962"/>
      <c r="W48" s="962"/>
      <c r="X48" s="961"/>
      <c r="Y48" s="961"/>
      <c r="Z48" s="961"/>
      <c r="AA48" s="961"/>
      <c r="AB48" s="963"/>
      <c r="AC48" s="964"/>
      <c r="AD48" s="966">
        <v>0.7597222222222223</v>
      </c>
      <c r="AE48" s="966">
        <v>0.78749999999999998</v>
      </c>
      <c r="AF48" s="966">
        <v>0.74861111111111101</v>
      </c>
      <c r="AG48" s="965"/>
      <c r="AH48" s="965">
        <v>0.75347222222222221</v>
      </c>
      <c r="AI48" s="966">
        <v>0.72986111111111107</v>
      </c>
      <c r="AJ48" s="965"/>
      <c r="AK48" s="965"/>
      <c r="AL48" s="965"/>
      <c r="AM48" s="966"/>
      <c r="AN48" s="965"/>
      <c r="AO48" s="965"/>
      <c r="AP48" s="966"/>
      <c r="AQ48" s="967"/>
    </row>
    <row r="49" spans="1:43" x14ac:dyDescent="0.3">
      <c r="A49" s="952"/>
      <c r="B49" s="953">
        <v>4</v>
      </c>
      <c r="C49" s="954" t="s">
        <v>92</v>
      </c>
      <c r="D49" s="906" t="s">
        <v>98</v>
      </c>
      <c r="E49" s="903">
        <v>1972</v>
      </c>
      <c r="F49" s="731">
        <f t="shared" si="12"/>
        <v>44</v>
      </c>
      <c r="G49" s="82" t="s">
        <v>99</v>
      </c>
      <c r="H49" s="955"/>
      <c r="I49" s="199">
        <v>5</v>
      </c>
      <c r="J49" s="957">
        <f>MIN(AC49:AC49:AQ49)</f>
        <v>0.74513888888888891</v>
      </c>
      <c r="K49" s="958">
        <f t="shared" si="13"/>
        <v>37</v>
      </c>
      <c r="L49" s="959">
        <f t="shared" si="14"/>
        <v>5</v>
      </c>
      <c r="M49" s="960">
        <f t="shared" si="15"/>
        <v>37</v>
      </c>
      <c r="N49" s="905">
        <v>7</v>
      </c>
      <c r="O49" s="962"/>
      <c r="P49" s="905">
        <v>5</v>
      </c>
      <c r="Q49" s="962"/>
      <c r="R49" s="905">
        <v>9</v>
      </c>
      <c r="S49" s="905">
        <v>9</v>
      </c>
      <c r="T49" s="905">
        <v>7</v>
      </c>
      <c r="U49" s="962"/>
      <c r="V49" s="962"/>
      <c r="W49" s="962"/>
      <c r="X49" s="961"/>
      <c r="Y49" s="961"/>
      <c r="Z49" s="961"/>
      <c r="AA49" s="961"/>
      <c r="AB49" s="963"/>
      <c r="AC49" s="964">
        <v>0.78749999999999998</v>
      </c>
      <c r="AD49" s="966"/>
      <c r="AE49" s="965">
        <v>0.76597222222222217</v>
      </c>
      <c r="AF49" s="966"/>
      <c r="AG49" s="966">
        <v>0.74861111111111101</v>
      </c>
      <c r="AH49" s="965">
        <v>0.74513888888888891</v>
      </c>
      <c r="AI49" s="965">
        <v>0.74930555555555556</v>
      </c>
      <c r="AJ49" s="966"/>
      <c r="AK49" s="965"/>
      <c r="AL49" s="965"/>
      <c r="AM49" s="966"/>
      <c r="AN49" s="965"/>
      <c r="AO49" s="965"/>
      <c r="AP49" s="965"/>
      <c r="AQ49" s="967"/>
    </row>
    <row r="50" spans="1:43" x14ac:dyDescent="0.3">
      <c r="A50" s="952"/>
      <c r="B50" s="953">
        <v>5</v>
      </c>
      <c r="C50" s="954" t="s">
        <v>92</v>
      </c>
      <c r="D50" s="902" t="s">
        <v>96</v>
      </c>
      <c r="E50" s="903">
        <v>1973</v>
      </c>
      <c r="F50" s="731">
        <f t="shared" si="12"/>
        <v>43</v>
      </c>
      <c r="G50" s="907" t="s">
        <v>53</v>
      </c>
      <c r="H50" s="955"/>
      <c r="I50" s="975">
        <v>10</v>
      </c>
      <c r="J50" s="957">
        <f>MIN(AC50:AC50:AQ50)</f>
        <v>0.77569444444444446</v>
      </c>
      <c r="K50" s="958">
        <f t="shared" si="13"/>
        <v>34</v>
      </c>
      <c r="L50" s="959">
        <f t="shared" si="14"/>
        <v>7</v>
      </c>
      <c r="M50" s="960">
        <f t="shared" si="15"/>
        <v>34</v>
      </c>
      <c r="N50" s="909">
        <v>6</v>
      </c>
      <c r="O50" s="905">
        <v>7</v>
      </c>
      <c r="P50" s="905">
        <v>2</v>
      </c>
      <c r="Q50" s="905">
        <v>2</v>
      </c>
      <c r="R50" s="905">
        <v>6</v>
      </c>
      <c r="S50" s="905">
        <v>6</v>
      </c>
      <c r="T50" s="905">
        <v>5</v>
      </c>
      <c r="U50" s="962"/>
      <c r="V50" s="962"/>
      <c r="W50" s="962"/>
      <c r="X50" s="961"/>
      <c r="Y50" s="961"/>
      <c r="Z50" s="961"/>
      <c r="AA50" s="961"/>
      <c r="AB50" s="963"/>
      <c r="AC50" s="964">
        <v>0.79583333333333339</v>
      </c>
      <c r="AD50" s="1002">
        <v>0.78611111111111109</v>
      </c>
      <c r="AE50" s="965">
        <v>0.81458333333333333</v>
      </c>
      <c r="AF50" s="966">
        <v>0.79513888888888884</v>
      </c>
      <c r="AG50" s="965">
        <v>0.77569444444444446</v>
      </c>
      <c r="AH50" s="965">
        <v>0.77916666666666667</v>
      </c>
      <c r="AI50" s="965">
        <v>0.78472222222222221</v>
      </c>
      <c r="AJ50" s="965"/>
      <c r="AK50" s="966"/>
      <c r="AL50" s="966"/>
      <c r="AM50" s="965"/>
      <c r="AN50" s="965"/>
      <c r="AO50" s="965"/>
      <c r="AP50" s="965"/>
      <c r="AQ50" s="967"/>
    </row>
    <row r="51" spans="1:43" x14ac:dyDescent="0.3">
      <c r="A51" s="952"/>
      <c r="B51" s="84">
        <v>6</v>
      </c>
      <c r="C51" s="49" t="s">
        <v>92</v>
      </c>
      <c r="D51" s="906" t="s">
        <v>290</v>
      </c>
      <c r="E51" s="903">
        <v>1976</v>
      </c>
      <c r="F51" s="731">
        <f t="shared" si="12"/>
        <v>40</v>
      </c>
      <c r="G51" s="1036" t="s">
        <v>53</v>
      </c>
      <c r="H51" s="955"/>
      <c r="I51" s="975">
        <v>6</v>
      </c>
      <c r="J51" s="957">
        <f>MIN(AC51:AC51:AQ51)</f>
        <v>0.75902777777777775</v>
      </c>
      <c r="K51" s="958">
        <f t="shared" si="13"/>
        <v>30</v>
      </c>
      <c r="L51" s="959">
        <f t="shared" si="14"/>
        <v>5</v>
      </c>
      <c r="M51" s="960">
        <f t="shared" si="15"/>
        <v>30</v>
      </c>
      <c r="N51" s="905">
        <v>8</v>
      </c>
      <c r="O51" s="905">
        <v>8</v>
      </c>
      <c r="P51" s="905">
        <v>7</v>
      </c>
      <c r="Q51" s="905">
        <v>6</v>
      </c>
      <c r="R51" s="905">
        <v>1</v>
      </c>
      <c r="S51" s="962"/>
      <c r="T51" s="962"/>
      <c r="U51" s="962"/>
      <c r="V51" s="962"/>
      <c r="W51" s="1037"/>
      <c r="X51" s="961"/>
      <c r="Y51" s="1038"/>
      <c r="Z51" s="961"/>
      <c r="AA51" s="961"/>
      <c r="AB51" s="1039"/>
      <c r="AC51" s="964">
        <v>0.77083333333333337</v>
      </c>
      <c r="AD51" s="1002">
        <v>0.77569444444444446</v>
      </c>
      <c r="AE51" s="966">
        <v>0.75902777777777775</v>
      </c>
      <c r="AF51" s="966">
        <v>0.76736111111111116</v>
      </c>
      <c r="AG51" s="1040">
        <v>0.77083333333333337</v>
      </c>
      <c r="AH51" s="965"/>
      <c r="AI51" s="965"/>
      <c r="AJ51" s="965"/>
      <c r="AK51" s="965"/>
      <c r="AL51" s="965"/>
      <c r="AM51" s="966"/>
      <c r="AN51" s="965"/>
      <c r="AO51" s="966"/>
      <c r="AP51" s="965"/>
      <c r="AQ51" s="967"/>
    </row>
    <row r="52" spans="1:43" x14ac:dyDescent="0.3">
      <c r="A52" s="952"/>
      <c r="B52" s="953">
        <v>7</v>
      </c>
      <c r="C52" s="954" t="s">
        <v>92</v>
      </c>
      <c r="D52" s="906" t="s">
        <v>104</v>
      </c>
      <c r="E52" s="903">
        <v>1972</v>
      </c>
      <c r="F52" s="731">
        <f t="shared" si="12"/>
        <v>44</v>
      </c>
      <c r="G52" s="916" t="s">
        <v>55</v>
      </c>
      <c r="H52" s="955"/>
      <c r="I52" s="199">
        <v>12</v>
      </c>
      <c r="J52" s="957">
        <f>MIN(AC52:AC52:AQ52)</f>
        <v>0.7993055555555556</v>
      </c>
      <c r="K52" s="958">
        <f t="shared" si="13"/>
        <v>21</v>
      </c>
      <c r="L52" s="959">
        <f t="shared" si="14"/>
        <v>7</v>
      </c>
      <c r="M52" s="960">
        <f t="shared" si="15"/>
        <v>21</v>
      </c>
      <c r="N52" s="905">
        <v>2</v>
      </c>
      <c r="O52" s="905">
        <v>4</v>
      </c>
      <c r="P52" s="905">
        <v>1</v>
      </c>
      <c r="Q52" s="905">
        <v>1</v>
      </c>
      <c r="R52" s="905">
        <v>4</v>
      </c>
      <c r="S52" s="905">
        <v>5</v>
      </c>
      <c r="T52" s="905">
        <v>4</v>
      </c>
      <c r="U52" s="962"/>
      <c r="V52" s="962"/>
      <c r="W52" s="962"/>
      <c r="X52" s="961"/>
      <c r="Y52" s="961"/>
      <c r="Z52" s="961"/>
      <c r="AA52" s="961"/>
      <c r="AB52" s="963"/>
      <c r="AC52" s="964">
        <v>0.88263888888888886</v>
      </c>
      <c r="AD52" s="966">
        <v>0.83750000000000002</v>
      </c>
      <c r="AE52" s="965">
        <v>0.83680555555555547</v>
      </c>
      <c r="AF52" s="965">
        <v>0.82361111111111107</v>
      </c>
      <c r="AG52" s="966">
        <v>0.80208333333333337</v>
      </c>
      <c r="AH52" s="965">
        <v>0.7993055555555556</v>
      </c>
      <c r="AI52" s="965">
        <v>0.79999999999999993</v>
      </c>
      <c r="AJ52" s="965"/>
      <c r="AK52" s="965"/>
      <c r="AL52" s="965"/>
      <c r="AM52" s="966"/>
      <c r="AN52" s="965"/>
      <c r="AO52" s="965"/>
      <c r="AP52" s="965"/>
      <c r="AQ52" s="967"/>
    </row>
    <row r="53" spans="1:43" x14ac:dyDescent="0.3">
      <c r="A53" s="952"/>
      <c r="B53" s="953">
        <v>8</v>
      </c>
      <c r="C53" s="954" t="s">
        <v>92</v>
      </c>
      <c r="D53" s="906" t="s">
        <v>102</v>
      </c>
      <c r="E53" s="903">
        <v>1972</v>
      </c>
      <c r="F53" s="731">
        <f t="shared" si="12"/>
        <v>44</v>
      </c>
      <c r="G53" s="917" t="s">
        <v>103</v>
      </c>
      <c r="H53" s="955"/>
      <c r="I53" s="975">
        <v>11</v>
      </c>
      <c r="J53" s="957">
        <f>MIN(AC53:AC53:AQ53)</f>
        <v>0.77569444444444446</v>
      </c>
      <c r="K53" s="958">
        <f t="shared" si="13"/>
        <v>21</v>
      </c>
      <c r="L53" s="959">
        <f t="shared" si="14"/>
        <v>5</v>
      </c>
      <c r="M53" s="960">
        <f t="shared" si="15"/>
        <v>21</v>
      </c>
      <c r="N53" s="905">
        <v>4</v>
      </c>
      <c r="O53" s="905">
        <v>6</v>
      </c>
      <c r="P53" s="905">
        <v>3</v>
      </c>
      <c r="Q53" s="905">
        <v>3</v>
      </c>
      <c r="R53" s="905">
        <v>5</v>
      </c>
      <c r="S53" s="962"/>
      <c r="T53" s="962"/>
      <c r="U53" s="962"/>
      <c r="V53" s="962"/>
      <c r="W53" s="1037"/>
      <c r="X53" s="961"/>
      <c r="Y53" s="961"/>
      <c r="Z53" s="961"/>
      <c r="AA53" s="961"/>
      <c r="AB53" s="963"/>
      <c r="AC53" s="964">
        <v>0.83263888888888893</v>
      </c>
      <c r="AD53" s="966">
        <v>0.81319444444444444</v>
      </c>
      <c r="AE53" s="965">
        <v>0.7993055555555556</v>
      </c>
      <c r="AF53" s="966">
        <v>0.77569444444444446</v>
      </c>
      <c r="AG53" s="965">
        <v>0.7993055555555556</v>
      </c>
      <c r="AH53" s="966"/>
      <c r="AI53" s="965"/>
      <c r="AJ53" s="966"/>
      <c r="AK53" s="965"/>
      <c r="AL53" s="965"/>
      <c r="AM53" s="966"/>
      <c r="AN53" s="85"/>
      <c r="AO53" s="965"/>
      <c r="AP53" s="965"/>
      <c r="AQ53" s="967"/>
    </row>
    <row r="54" spans="1:43" x14ac:dyDescent="0.3">
      <c r="A54" s="952"/>
      <c r="B54" s="953">
        <v>9</v>
      </c>
      <c r="C54" s="954" t="s">
        <v>92</v>
      </c>
      <c r="D54" s="902" t="s">
        <v>382</v>
      </c>
      <c r="E54" s="903">
        <v>1976</v>
      </c>
      <c r="F54" s="731">
        <f t="shared" si="12"/>
        <v>40</v>
      </c>
      <c r="G54" s="364" t="s">
        <v>383</v>
      </c>
      <c r="H54" s="955"/>
      <c r="I54" s="975">
        <v>2</v>
      </c>
      <c r="J54" s="957">
        <f>MIN(AC54:AC54:AQ54)</f>
        <v>0.7270833333333333</v>
      </c>
      <c r="K54" s="958">
        <f t="shared" si="13"/>
        <v>18</v>
      </c>
      <c r="L54" s="959">
        <f t="shared" si="14"/>
        <v>2</v>
      </c>
      <c r="M54" s="960">
        <f t="shared" si="15"/>
        <v>18</v>
      </c>
      <c r="N54" s="961"/>
      <c r="O54" s="962"/>
      <c r="P54" s="905">
        <v>9</v>
      </c>
      <c r="Q54" s="905">
        <v>9</v>
      </c>
      <c r="R54" s="962"/>
      <c r="S54" s="962"/>
      <c r="T54" s="962"/>
      <c r="U54" s="962"/>
      <c r="V54" s="962"/>
      <c r="W54" s="962"/>
      <c r="X54" s="961"/>
      <c r="Y54" s="1038"/>
      <c r="Z54" s="961"/>
      <c r="AA54" s="961"/>
      <c r="AB54" s="1039"/>
      <c r="AC54" s="964"/>
      <c r="AD54" s="1002"/>
      <c r="AE54" s="965">
        <v>0.7270833333333333</v>
      </c>
      <c r="AF54" s="966">
        <v>0.72986111111111107</v>
      </c>
      <c r="AG54" s="965"/>
      <c r="AH54" s="965"/>
      <c r="AI54" s="965"/>
      <c r="AJ54" s="965"/>
      <c r="AK54" s="965"/>
      <c r="AL54" s="965"/>
      <c r="AM54" s="966"/>
      <c r="AN54" s="965"/>
      <c r="AO54" s="965"/>
      <c r="AP54" s="965"/>
      <c r="AQ54" s="1003"/>
    </row>
    <row r="55" spans="1:43" x14ac:dyDescent="0.3">
      <c r="A55" s="952"/>
      <c r="B55" s="953">
        <v>10</v>
      </c>
      <c r="C55" s="954" t="s">
        <v>92</v>
      </c>
      <c r="D55" s="902" t="s">
        <v>105</v>
      </c>
      <c r="E55" s="903">
        <v>1971</v>
      </c>
      <c r="F55" s="731">
        <f t="shared" si="12"/>
        <v>45</v>
      </c>
      <c r="G55" s="371" t="s">
        <v>53</v>
      </c>
      <c r="H55" s="955"/>
      <c r="I55" s="199">
        <v>7</v>
      </c>
      <c r="J55" s="957">
        <f>MIN(AC55:AC55:AQ55)</f>
        <v>0.76111111111111107</v>
      </c>
      <c r="K55" s="958">
        <f t="shared" si="13"/>
        <v>18</v>
      </c>
      <c r="L55" s="959">
        <f t="shared" si="14"/>
        <v>3</v>
      </c>
      <c r="M55" s="960">
        <f t="shared" si="15"/>
        <v>18</v>
      </c>
      <c r="N55" s="905">
        <v>5</v>
      </c>
      <c r="O55" s="962"/>
      <c r="P55" s="905">
        <v>6</v>
      </c>
      <c r="Q55" s="962"/>
      <c r="R55" s="905">
        <v>7</v>
      </c>
      <c r="S55" s="962"/>
      <c r="T55" s="962"/>
      <c r="U55" s="962"/>
      <c r="V55" s="962"/>
      <c r="W55" s="961"/>
      <c r="X55" s="961"/>
      <c r="Y55" s="972"/>
      <c r="Z55" s="961"/>
      <c r="AA55" s="961"/>
      <c r="AB55" s="1000"/>
      <c r="AC55" s="964">
        <v>0.81597222222222221</v>
      </c>
      <c r="AD55" s="1002"/>
      <c r="AE55" s="966">
        <v>0.76111111111111107</v>
      </c>
      <c r="AF55" s="966"/>
      <c r="AG55" s="965">
        <v>0.7729166666666667</v>
      </c>
      <c r="AH55" s="966"/>
      <c r="AI55" s="970"/>
      <c r="AJ55" s="965"/>
      <c r="AK55" s="965"/>
      <c r="AL55" s="965"/>
      <c r="AM55" s="966"/>
      <c r="AN55" s="965"/>
      <c r="AO55" s="965"/>
      <c r="AP55" s="966"/>
      <c r="AQ55" s="1003"/>
    </row>
    <row r="56" spans="1:43" x14ac:dyDescent="0.3">
      <c r="A56" s="952"/>
      <c r="B56" s="84">
        <v>11</v>
      </c>
      <c r="C56" s="49" t="s">
        <v>92</v>
      </c>
      <c r="D56" s="926" t="s">
        <v>291</v>
      </c>
      <c r="E56" s="927">
        <v>1970</v>
      </c>
      <c r="F56" s="731">
        <f t="shared" si="12"/>
        <v>46</v>
      </c>
      <c r="G56" s="732" t="s">
        <v>292</v>
      </c>
      <c r="H56" s="809" t="s">
        <v>47</v>
      </c>
      <c r="I56" s="1041">
        <v>16</v>
      </c>
      <c r="J56" s="823">
        <f>MIN(AC56:AC56:AQ56)</f>
        <v>0.81805555555555554</v>
      </c>
      <c r="K56" s="1042">
        <f t="shared" si="13"/>
        <v>15</v>
      </c>
      <c r="L56" s="1043">
        <f t="shared" si="14"/>
        <v>7</v>
      </c>
      <c r="M56" s="1044">
        <f t="shared" si="15"/>
        <v>15</v>
      </c>
      <c r="N56" s="707">
        <v>3</v>
      </c>
      <c r="O56" s="707">
        <v>5</v>
      </c>
      <c r="P56" s="707">
        <v>1</v>
      </c>
      <c r="Q56" s="707">
        <v>1</v>
      </c>
      <c r="R56" s="707">
        <v>2</v>
      </c>
      <c r="S56" s="707">
        <v>2</v>
      </c>
      <c r="T56" s="707">
        <v>1</v>
      </c>
      <c r="U56" s="726"/>
      <c r="V56" s="726"/>
      <c r="W56" s="727"/>
      <c r="X56" s="727"/>
      <c r="Y56" s="727"/>
      <c r="Z56" s="727"/>
      <c r="AA56" s="727"/>
      <c r="AB56" s="815"/>
      <c r="AC56" s="816">
        <v>0.8520833333333333</v>
      </c>
      <c r="AD56" s="730">
        <v>0.82986111111111116</v>
      </c>
      <c r="AE56" s="729">
        <v>0.83472222222222225</v>
      </c>
      <c r="AF56" s="729">
        <v>0.81805555555555554</v>
      </c>
      <c r="AG56" s="729">
        <v>0.82430555555555562</v>
      </c>
      <c r="AH56" s="729">
        <v>0.84583333333333333</v>
      </c>
      <c r="AI56" s="729">
        <v>0.84166666666666667</v>
      </c>
      <c r="AJ56" s="728"/>
      <c r="AK56" s="728"/>
      <c r="AL56" s="729"/>
      <c r="AM56" s="728"/>
      <c r="AN56" s="728"/>
      <c r="AO56" s="729"/>
      <c r="AP56" s="729"/>
      <c r="AQ56" s="1045"/>
    </row>
    <row r="57" spans="1:43" x14ac:dyDescent="0.3">
      <c r="A57" s="847"/>
      <c r="B57" s="724">
        <v>12</v>
      </c>
      <c r="C57" s="725" t="s">
        <v>92</v>
      </c>
      <c r="D57" s="1046" t="s">
        <v>416</v>
      </c>
      <c r="E57" s="1047">
        <v>1973</v>
      </c>
      <c r="F57" s="692">
        <f t="shared" si="12"/>
        <v>43</v>
      </c>
      <c r="G57" s="733" t="s">
        <v>99</v>
      </c>
      <c r="H57" s="1048"/>
      <c r="I57" s="1049">
        <v>9</v>
      </c>
      <c r="J57" s="1050">
        <f>MIN(AC57:AC57:AQ57)</f>
        <v>0.76736111111111116</v>
      </c>
      <c r="K57" s="1051">
        <f t="shared" si="13"/>
        <v>10</v>
      </c>
      <c r="L57" s="1052">
        <f t="shared" si="14"/>
        <v>2</v>
      </c>
      <c r="M57" s="1053">
        <f t="shared" si="15"/>
        <v>10</v>
      </c>
      <c r="N57" s="734"/>
      <c r="O57" s="734"/>
      <c r="P57" s="734"/>
      <c r="Q57" s="697">
        <v>4</v>
      </c>
      <c r="R57" s="745"/>
      <c r="S57" s="734"/>
      <c r="T57" s="697">
        <v>6</v>
      </c>
      <c r="U57" s="734"/>
      <c r="V57" s="734"/>
      <c r="W57" s="736"/>
      <c r="X57" s="735"/>
      <c r="Y57" s="736"/>
      <c r="Z57" s="735"/>
      <c r="AA57" s="735"/>
      <c r="AB57" s="1054"/>
      <c r="AC57" s="1055"/>
      <c r="AD57" s="737"/>
      <c r="AE57" s="738"/>
      <c r="AF57" s="739">
        <v>0.77361111111111114</v>
      </c>
      <c r="AG57" s="746"/>
      <c r="AH57" s="738"/>
      <c r="AI57" s="738">
        <v>0.76736111111111116</v>
      </c>
      <c r="AJ57" s="738"/>
      <c r="AK57" s="738"/>
      <c r="AL57" s="740"/>
      <c r="AM57" s="739"/>
      <c r="AN57" s="738"/>
      <c r="AO57" s="738"/>
      <c r="AP57" s="739"/>
      <c r="AQ57" s="1056"/>
    </row>
    <row r="58" spans="1:43" x14ac:dyDescent="0.3">
      <c r="A58" s="1057"/>
      <c r="B58" s="741">
        <v>13</v>
      </c>
      <c r="C58" s="742" t="s">
        <v>92</v>
      </c>
      <c r="D58" s="743" t="s">
        <v>388</v>
      </c>
      <c r="E58" s="744">
        <v>1973</v>
      </c>
      <c r="F58" s="692">
        <f t="shared" si="12"/>
        <v>43</v>
      </c>
      <c r="G58" s="733" t="s">
        <v>292</v>
      </c>
      <c r="H58" s="1048" t="s">
        <v>47</v>
      </c>
      <c r="I58" s="199">
        <v>13</v>
      </c>
      <c r="J58" s="1050">
        <f>MIN(AC58:AC58:AQ58)</f>
        <v>0.81180555555555556</v>
      </c>
      <c r="K58" s="1051">
        <f t="shared" si="13"/>
        <v>9</v>
      </c>
      <c r="L58" s="1052">
        <f t="shared" si="14"/>
        <v>4</v>
      </c>
      <c r="M58" s="1053">
        <f t="shared" si="15"/>
        <v>9</v>
      </c>
      <c r="N58" s="735"/>
      <c r="O58" s="734"/>
      <c r="P58" s="697">
        <v>1</v>
      </c>
      <c r="Q58" s="697">
        <v>1</v>
      </c>
      <c r="R58" s="697">
        <v>3</v>
      </c>
      <c r="S58" s="697">
        <v>4</v>
      </c>
      <c r="T58" s="734"/>
      <c r="U58" s="735"/>
      <c r="V58" s="735"/>
      <c r="W58" s="736"/>
      <c r="X58" s="735"/>
      <c r="Y58" s="736"/>
      <c r="Z58" s="735"/>
      <c r="AA58" s="735"/>
      <c r="AB58" s="1054"/>
      <c r="AC58" s="1055"/>
      <c r="AD58" s="737"/>
      <c r="AE58" s="738">
        <v>0.85486111111111107</v>
      </c>
      <c r="AF58" s="739">
        <v>0.83958333333333324</v>
      </c>
      <c r="AG58" s="738">
        <v>0.81180555555555556</v>
      </c>
      <c r="AH58" s="738">
        <v>0.82638888888888884</v>
      </c>
      <c r="AI58" s="738"/>
      <c r="AJ58" s="740"/>
      <c r="AK58" s="738"/>
      <c r="AL58" s="738"/>
      <c r="AM58" s="739"/>
      <c r="AN58" s="739"/>
      <c r="AO58" s="738"/>
      <c r="AP58" s="739"/>
      <c r="AQ58" s="1058"/>
    </row>
    <row r="59" spans="1:43" x14ac:dyDescent="0.3">
      <c r="A59" s="1057"/>
      <c r="B59" s="741">
        <v>14</v>
      </c>
      <c r="C59" s="742" t="s">
        <v>92</v>
      </c>
      <c r="D59" s="747" t="s">
        <v>80</v>
      </c>
      <c r="E59" s="748">
        <v>1976</v>
      </c>
      <c r="F59" s="692">
        <f t="shared" si="12"/>
        <v>40</v>
      </c>
      <c r="G59" s="371" t="s">
        <v>53</v>
      </c>
      <c r="H59" s="1048"/>
      <c r="I59" s="1049">
        <v>15</v>
      </c>
      <c r="J59" s="1050">
        <f>MIN(AC59:AC59:AQ59)</f>
        <v>0.81736111111111109</v>
      </c>
      <c r="K59" s="1051">
        <f t="shared" si="13"/>
        <v>8</v>
      </c>
      <c r="L59" s="1052">
        <f t="shared" si="14"/>
        <v>3</v>
      </c>
      <c r="M59" s="1053">
        <f t="shared" si="15"/>
        <v>8</v>
      </c>
      <c r="N59" s="734"/>
      <c r="O59" s="697">
        <v>3</v>
      </c>
      <c r="P59" s="734"/>
      <c r="Q59" s="734"/>
      <c r="R59" s="734"/>
      <c r="S59" s="697">
        <v>3</v>
      </c>
      <c r="T59" s="752">
        <v>2</v>
      </c>
      <c r="U59" s="735"/>
      <c r="V59" s="735"/>
      <c r="W59" s="735"/>
      <c r="X59" s="735"/>
      <c r="Y59" s="735"/>
      <c r="Z59" s="735"/>
      <c r="AA59" s="735"/>
      <c r="AB59" s="1059"/>
      <c r="AC59" s="1060"/>
      <c r="AD59" s="749">
        <v>0.86736111111111114</v>
      </c>
      <c r="AE59" s="738"/>
      <c r="AF59" s="738"/>
      <c r="AG59" s="740"/>
      <c r="AH59" s="738">
        <v>0.82708333333333339</v>
      </c>
      <c r="AI59" s="738">
        <v>0.81736111111111109</v>
      </c>
      <c r="AJ59" s="739"/>
      <c r="AK59" s="739"/>
      <c r="AL59" s="739"/>
      <c r="AM59" s="739"/>
      <c r="AN59" s="738"/>
      <c r="AO59" s="738"/>
      <c r="AP59" s="738"/>
      <c r="AQ59" s="1056"/>
    </row>
    <row r="60" spans="1:43" x14ac:dyDescent="0.3">
      <c r="A60" s="1057"/>
      <c r="B60" s="741">
        <v>15</v>
      </c>
      <c r="C60" s="742" t="s">
        <v>92</v>
      </c>
      <c r="D60" s="743" t="s">
        <v>107</v>
      </c>
      <c r="E60" s="744">
        <v>1973</v>
      </c>
      <c r="F60" s="692">
        <f t="shared" si="12"/>
        <v>43</v>
      </c>
      <c r="G60" s="381" t="s">
        <v>51</v>
      </c>
      <c r="H60" s="1048"/>
      <c r="I60" s="1049">
        <v>18</v>
      </c>
      <c r="J60" s="750">
        <f>MIN(AC60:AC60:AQ60)</f>
        <v>0.8652777777777777</v>
      </c>
      <c r="K60" s="1051">
        <f t="shared" si="13"/>
        <v>7</v>
      </c>
      <c r="L60" s="1052">
        <f t="shared" si="14"/>
        <v>7</v>
      </c>
      <c r="M60" s="1053">
        <f t="shared" si="15"/>
        <v>7</v>
      </c>
      <c r="N60" s="697">
        <v>1</v>
      </c>
      <c r="O60" s="697">
        <v>1</v>
      </c>
      <c r="P60" s="697">
        <v>1</v>
      </c>
      <c r="Q60" s="697">
        <v>1</v>
      </c>
      <c r="R60" s="751">
        <v>1</v>
      </c>
      <c r="S60" s="752">
        <v>1</v>
      </c>
      <c r="T60" s="752">
        <v>1</v>
      </c>
      <c r="U60" s="735"/>
      <c r="V60" s="735"/>
      <c r="W60" s="735"/>
      <c r="X60" s="735"/>
      <c r="Y60" s="735"/>
      <c r="Z60" s="735"/>
      <c r="AA60" s="735"/>
      <c r="AB60" s="1059"/>
      <c r="AC60" s="1061">
        <v>0.92708333333333337</v>
      </c>
      <c r="AD60" s="753">
        <v>0.92222222222222217</v>
      </c>
      <c r="AE60" s="738">
        <v>0.8965277777777777</v>
      </c>
      <c r="AF60" s="739">
        <v>0.91527777777777775</v>
      </c>
      <c r="AG60" s="738">
        <v>0.8930555555555556</v>
      </c>
      <c r="AH60" s="739">
        <v>0.8652777777777777</v>
      </c>
      <c r="AI60" s="738">
        <v>0.89027777777777783</v>
      </c>
      <c r="AJ60" s="738"/>
      <c r="AK60" s="738"/>
      <c r="AL60" s="738"/>
      <c r="AM60" s="739"/>
      <c r="AN60" s="738"/>
      <c r="AO60" s="738"/>
      <c r="AP60" s="739"/>
      <c r="AQ60" s="1058"/>
    </row>
    <row r="61" spans="1:43" x14ac:dyDescent="0.3">
      <c r="A61" s="1057"/>
      <c r="B61" s="741">
        <v>16</v>
      </c>
      <c r="C61" s="742" t="s">
        <v>92</v>
      </c>
      <c r="D61" s="743" t="s">
        <v>414</v>
      </c>
      <c r="E61" s="744">
        <v>1974</v>
      </c>
      <c r="F61" s="692">
        <f t="shared" si="12"/>
        <v>42</v>
      </c>
      <c r="G61" s="733" t="s">
        <v>415</v>
      </c>
      <c r="H61" s="1048"/>
      <c r="I61" s="199">
        <v>8</v>
      </c>
      <c r="J61" s="1050">
        <f>MIN(AC61:AC61:AQ61)</f>
        <v>0.7631944444444444</v>
      </c>
      <c r="K61" s="1051">
        <f t="shared" si="13"/>
        <v>7</v>
      </c>
      <c r="L61" s="1052">
        <f t="shared" si="14"/>
        <v>1</v>
      </c>
      <c r="M61" s="1053">
        <f t="shared" si="15"/>
        <v>7</v>
      </c>
      <c r="N61" s="734"/>
      <c r="O61" s="734"/>
      <c r="P61" s="734"/>
      <c r="Q61" s="752">
        <v>7</v>
      </c>
      <c r="R61" s="736"/>
      <c r="S61" s="735"/>
      <c r="T61" s="735"/>
      <c r="U61" s="735"/>
      <c r="V61" s="735"/>
      <c r="W61" s="736"/>
      <c r="X61" s="735"/>
      <c r="Y61" s="736"/>
      <c r="Z61" s="735"/>
      <c r="AA61" s="735"/>
      <c r="AB61" s="1054"/>
      <c r="AC61" s="1055"/>
      <c r="AD61" s="737"/>
      <c r="AE61" s="738"/>
      <c r="AF61" s="739">
        <v>0.7631944444444444</v>
      </c>
      <c r="AG61" s="746"/>
      <c r="AH61" s="738"/>
      <c r="AI61" s="738"/>
      <c r="AJ61" s="738"/>
      <c r="AK61" s="738"/>
      <c r="AL61" s="738"/>
      <c r="AM61" s="738"/>
      <c r="AN61" s="738"/>
      <c r="AO61" s="746"/>
      <c r="AP61" s="738"/>
      <c r="AQ61" s="1062"/>
    </row>
    <row r="62" spans="1:43" x14ac:dyDescent="0.3">
      <c r="A62" s="1057"/>
      <c r="B62" s="741">
        <v>17</v>
      </c>
      <c r="C62" s="742" t="s">
        <v>92</v>
      </c>
      <c r="D62" s="754" t="s">
        <v>106</v>
      </c>
      <c r="E62" s="755">
        <v>1967</v>
      </c>
      <c r="F62" s="692">
        <f t="shared" si="12"/>
        <v>49</v>
      </c>
      <c r="G62" s="756" t="s">
        <v>53</v>
      </c>
      <c r="H62" s="1048"/>
      <c r="I62" s="1049">
        <v>20</v>
      </c>
      <c r="J62" s="1050">
        <f>MIN(AC62:AC62:AQ62)</f>
        <v>0.88194444444444453</v>
      </c>
      <c r="K62" s="1051">
        <f t="shared" si="13"/>
        <v>5</v>
      </c>
      <c r="L62" s="1052">
        <f t="shared" si="14"/>
        <v>5</v>
      </c>
      <c r="M62" s="1053">
        <f t="shared" si="15"/>
        <v>5</v>
      </c>
      <c r="N62" s="752">
        <v>1</v>
      </c>
      <c r="O62" s="697">
        <v>1</v>
      </c>
      <c r="P62" s="734"/>
      <c r="Q62" s="735"/>
      <c r="R62" s="752">
        <v>1</v>
      </c>
      <c r="S62" s="752">
        <v>1</v>
      </c>
      <c r="T62" s="752">
        <v>1</v>
      </c>
      <c r="U62" s="735"/>
      <c r="V62" s="735"/>
      <c r="W62" s="735"/>
      <c r="X62" s="735"/>
      <c r="Y62" s="735"/>
      <c r="Z62" s="735"/>
      <c r="AA62" s="735"/>
      <c r="AB62" s="1059"/>
      <c r="AC62" s="1063">
        <v>0.98611111111111116</v>
      </c>
      <c r="AD62" s="737">
        <v>0.93472222222222223</v>
      </c>
      <c r="AE62" s="738"/>
      <c r="AF62" s="739"/>
      <c r="AG62" s="738">
        <v>0.8881944444444444</v>
      </c>
      <c r="AH62" s="738">
        <v>0.89444444444444438</v>
      </c>
      <c r="AI62" s="738">
        <v>0.88194444444444453</v>
      </c>
      <c r="AJ62" s="738"/>
      <c r="AK62" s="738"/>
      <c r="AL62" s="739"/>
      <c r="AM62" s="739"/>
      <c r="AN62" s="740"/>
      <c r="AO62" s="738"/>
      <c r="AP62" s="739"/>
      <c r="AQ62" s="1062"/>
    </row>
    <row r="63" spans="1:43" x14ac:dyDescent="0.3">
      <c r="A63" s="1057"/>
      <c r="B63" s="741">
        <v>18</v>
      </c>
      <c r="C63" s="742" t="s">
        <v>92</v>
      </c>
      <c r="D63" s="743" t="s">
        <v>239</v>
      </c>
      <c r="E63" s="744">
        <v>1974</v>
      </c>
      <c r="F63" s="692">
        <f t="shared" si="12"/>
        <v>42</v>
      </c>
      <c r="G63" s="733" t="s">
        <v>55</v>
      </c>
      <c r="H63" s="1048"/>
      <c r="I63" s="1049">
        <v>17</v>
      </c>
      <c r="J63" s="1050">
        <f>MIN(AC63:AC63:AQ63)</f>
        <v>0.85833333333333339</v>
      </c>
      <c r="K63" s="1051">
        <f t="shared" si="13"/>
        <v>5</v>
      </c>
      <c r="L63" s="1052">
        <f t="shared" si="14"/>
        <v>4</v>
      </c>
      <c r="M63" s="1053">
        <f t="shared" si="15"/>
        <v>5</v>
      </c>
      <c r="N63" s="752">
        <v>1</v>
      </c>
      <c r="O63" s="697">
        <v>2</v>
      </c>
      <c r="P63" s="697">
        <v>1</v>
      </c>
      <c r="Q63" s="735"/>
      <c r="R63" s="736"/>
      <c r="S63" s="752">
        <v>1</v>
      </c>
      <c r="T63" s="735"/>
      <c r="U63" s="735"/>
      <c r="V63" s="735"/>
      <c r="W63" s="736"/>
      <c r="X63" s="735"/>
      <c r="Y63" s="736"/>
      <c r="Z63" s="735"/>
      <c r="AA63" s="735"/>
      <c r="AB63" s="1054"/>
      <c r="AC63" s="1055" t="s">
        <v>270</v>
      </c>
      <c r="AD63" s="737">
        <v>0.8833333333333333</v>
      </c>
      <c r="AE63" s="738">
        <v>0.85902777777777783</v>
      </c>
      <c r="AF63" s="738"/>
      <c r="AG63" s="738"/>
      <c r="AH63" s="738">
        <v>0.85833333333333339</v>
      </c>
      <c r="AI63" s="738"/>
      <c r="AJ63" s="738"/>
      <c r="AK63" s="738"/>
      <c r="AL63" s="738"/>
      <c r="AM63" s="739"/>
      <c r="AN63" s="746"/>
      <c r="AO63" s="738"/>
      <c r="AP63" s="739"/>
      <c r="AQ63" s="1062"/>
    </row>
    <row r="64" spans="1:43" x14ac:dyDescent="0.3">
      <c r="A64" s="1057"/>
      <c r="B64" s="741">
        <v>19</v>
      </c>
      <c r="C64" s="742" t="s">
        <v>92</v>
      </c>
      <c r="D64" s="759" t="s">
        <v>487</v>
      </c>
      <c r="E64" s="744">
        <v>1972</v>
      </c>
      <c r="F64" s="692">
        <f t="shared" si="12"/>
        <v>44</v>
      </c>
      <c r="G64" s="693" t="s">
        <v>488</v>
      </c>
      <c r="H64" s="1048"/>
      <c r="I64" s="199">
        <v>14</v>
      </c>
      <c r="J64" s="1050">
        <f>MIN(AC64:AC64:AQ64)</f>
        <v>0.81597222222222221</v>
      </c>
      <c r="K64" s="1051">
        <f t="shared" si="13"/>
        <v>3</v>
      </c>
      <c r="L64" s="1052">
        <f t="shared" si="14"/>
        <v>1</v>
      </c>
      <c r="M64" s="1053">
        <f t="shared" si="15"/>
        <v>3</v>
      </c>
      <c r="N64" s="1064"/>
      <c r="O64" s="734"/>
      <c r="P64" s="734"/>
      <c r="Q64" s="734"/>
      <c r="R64" s="734"/>
      <c r="S64" s="734"/>
      <c r="T64" s="697">
        <v>3</v>
      </c>
      <c r="U64" s="734"/>
      <c r="V64" s="734"/>
      <c r="W64" s="734"/>
      <c r="X64" s="734"/>
      <c r="Y64" s="735"/>
      <c r="Z64" s="735"/>
      <c r="AA64" s="735"/>
      <c r="AB64" s="1059"/>
      <c r="AC64" s="1055"/>
      <c r="AD64" s="737"/>
      <c r="AE64" s="739"/>
      <c r="AF64" s="739"/>
      <c r="AG64" s="775"/>
      <c r="AH64" s="738"/>
      <c r="AI64" s="738">
        <v>0.81597222222222221</v>
      </c>
      <c r="AJ64" s="738"/>
      <c r="AK64" s="738"/>
      <c r="AL64" s="738"/>
      <c r="AM64" s="739"/>
      <c r="AN64" s="738"/>
      <c r="AO64" s="738"/>
      <c r="AP64" s="739"/>
      <c r="AQ64" s="1062"/>
    </row>
    <row r="65" spans="1:43" x14ac:dyDescent="0.3">
      <c r="A65" s="1057"/>
      <c r="B65" s="741">
        <v>20</v>
      </c>
      <c r="C65" s="742" t="s">
        <v>92</v>
      </c>
      <c r="D65" s="743" t="s">
        <v>197</v>
      </c>
      <c r="E65" s="692">
        <v>1973</v>
      </c>
      <c r="F65" s="692">
        <f t="shared" si="12"/>
        <v>43</v>
      </c>
      <c r="G65" s="758" t="s">
        <v>63</v>
      </c>
      <c r="H65" s="1048"/>
      <c r="I65" s="1049">
        <v>22</v>
      </c>
      <c r="J65" s="1050">
        <f>MIN(AC65:AC65:AQ65)</f>
        <v>0.9291666666666667</v>
      </c>
      <c r="K65" s="1051">
        <f t="shared" si="13"/>
        <v>3</v>
      </c>
      <c r="L65" s="1052">
        <f t="shared" si="14"/>
        <v>3</v>
      </c>
      <c r="M65" s="1053">
        <f t="shared" si="15"/>
        <v>3</v>
      </c>
      <c r="N65" s="735"/>
      <c r="O65" s="697">
        <v>1</v>
      </c>
      <c r="P65" s="734"/>
      <c r="Q65" s="697">
        <v>1</v>
      </c>
      <c r="R65" s="734"/>
      <c r="S65" s="734"/>
      <c r="T65" s="697">
        <v>1</v>
      </c>
      <c r="U65" s="734"/>
      <c r="V65" s="734"/>
      <c r="W65" s="734"/>
      <c r="X65" s="734"/>
      <c r="Y65" s="735"/>
      <c r="Z65" s="735"/>
      <c r="AA65" s="735"/>
      <c r="AB65" s="1059"/>
      <c r="AC65" s="1061"/>
      <c r="AD65" s="753">
        <v>0.99236111111111114</v>
      </c>
      <c r="AE65" s="738"/>
      <c r="AF65" s="746" t="s">
        <v>432</v>
      </c>
      <c r="AG65" s="738"/>
      <c r="AH65" s="738"/>
      <c r="AI65" s="738">
        <v>0.9291666666666667</v>
      </c>
      <c r="AJ65" s="738"/>
      <c r="AK65" s="738"/>
      <c r="AL65" s="738"/>
      <c r="AM65" s="739"/>
      <c r="AN65" s="738"/>
      <c r="AO65" s="738"/>
      <c r="AP65" s="739"/>
      <c r="AQ65" s="1062"/>
    </row>
    <row r="66" spans="1:43" x14ac:dyDescent="0.3">
      <c r="A66" s="1057"/>
      <c r="B66" s="741">
        <v>21</v>
      </c>
      <c r="C66" s="742" t="s">
        <v>92</v>
      </c>
      <c r="D66" s="743" t="s">
        <v>249</v>
      </c>
      <c r="E66" s="744">
        <v>1975</v>
      </c>
      <c r="F66" s="692">
        <f t="shared" si="12"/>
        <v>41</v>
      </c>
      <c r="G66" s="756" t="s">
        <v>53</v>
      </c>
      <c r="H66" s="1048"/>
      <c r="I66" s="1049">
        <v>25</v>
      </c>
      <c r="J66" s="1065" t="s">
        <v>371</v>
      </c>
      <c r="K66" s="1051">
        <f t="shared" si="13"/>
        <v>3</v>
      </c>
      <c r="L66" s="1052">
        <f t="shared" si="14"/>
        <v>3</v>
      </c>
      <c r="M66" s="1053">
        <f t="shared" si="15"/>
        <v>3</v>
      </c>
      <c r="N66" s="752">
        <v>1</v>
      </c>
      <c r="O66" s="697">
        <v>1</v>
      </c>
      <c r="P66" s="734"/>
      <c r="Q66" s="734"/>
      <c r="R66" s="697">
        <v>1</v>
      </c>
      <c r="S66" s="734"/>
      <c r="T66" s="734"/>
      <c r="U66" s="734"/>
      <c r="V66" s="734"/>
      <c r="W66" s="734"/>
      <c r="X66" s="734"/>
      <c r="Y66" s="735"/>
      <c r="Z66" s="735"/>
      <c r="AA66" s="735"/>
      <c r="AB66" s="1059"/>
      <c r="AC66" s="1055" t="s">
        <v>293</v>
      </c>
      <c r="AD66" s="757" t="s">
        <v>371</v>
      </c>
      <c r="AE66" s="739"/>
      <c r="AF66" s="739"/>
      <c r="AG66" s="746" t="s">
        <v>438</v>
      </c>
      <c r="AH66" s="738"/>
      <c r="AI66" s="738"/>
      <c r="AJ66" s="738"/>
      <c r="AK66" s="738"/>
      <c r="AL66" s="738"/>
      <c r="AM66" s="739"/>
      <c r="AN66" s="738"/>
      <c r="AO66" s="738"/>
      <c r="AP66" s="739"/>
      <c r="AQ66" s="1062"/>
    </row>
    <row r="67" spans="1:43" x14ac:dyDescent="0.3">
      <c r="A67" s="1057"/>
      <c r="B67" s="741">
        <v>22</v>
      </c>
      <c r="C67" s="742" t="s">
        <v>92</v>
      </c>
      <c r="D67" s="759" t="s">
        <v>110</v>
      </c>
      <c r="E67" s="744">
        <v>1968</v>
      </c>
      <c r="F67" s="692">
        <f t="shared" si="12"/>
        <v>48</v>
      </c>
      <c r="G67" s="756" t="s">
        <v>53</v>
      </c>
      <c r="H67" s="1048"/>
      <c r="I67" s="199">
        <v>24</v>
      </c>
      <c r="J67" s="1065" t="s">
        <v>224</v>
      </c>
      <c r="K67" s="1051">
        <f t="shared" si="13"/>
        <v>2</v>
      </c>
      <c r="L67" s="1052">
        <f t="shared" si="14"/>
        <v>2</v>
      </c>
      <c r="M67" s="1053">
        <f t="shared" si="15"/>
        <v>2</v>
      </c>
      <c r="N67" s="752">
        <v>1</v>
      </c>
      <c r="O67" s="734"/>
      <c r="P67" s="734"/>
      <c r="Q67" s="734"/>
      <c r="R67" s="734"/>
      <c r="S67" s="697">
        <v>1</v>
      </c>
      <c r="T67" s="734"/>
      <c r="U67" s="734"/>
      <c r="V67" s="734"/>
      <c r="W67" s="734"/>
      <c r="X67" s="734"/>
      <c r="Y67" s="735"/>
      <c r="Z67" s="735"/>
      <c r="AA67" s="735"/>
      <c r="AB67" s="1059"/>
      <c r="AC67" s="1055" t="s">
        <v>224</v>
      </c>
      <c r="AD67" s="737"/>
      <c r="AE67" s="739"/>
      <c r="AF67" s="739"/>
      <c r="AG67" s="738"/>
      <c r="AH67" s="738">
        <v>0.92986111111111114</v>
      </c>
      <c r="AI67" s="746"/>
      <c r="AJ67" s="738"/>
      <c r="AK67" s="738"/>
      <c r="AL67" s="738"/>
      <c r="AM67" s="739"/>
      <c r="AN67" s="738"/>
      <c r="AO67" s="738"/>
      <c r="AP67" s="739"/>
      <c r="AQ67" s="1062"/>
    </row>
    <row r="68" spans="1:43" x14ac:dyDescent="0.3">
      <c r="A68" s="1057"/>
      <c r="B68" s="741">
        <v>23</v>
      </c>
      <c r="C68" s="742" t="s">
        <v>92</v>
      </c>
      <c r="D68" s="759" t="s">
        <v>491</v>
      </c>
      <c r="E68" s="744">
        <v>1970</v>
      </c>
      <c r="F68" s="692">
        <f t="shared" si="12"/>
        <v>46</v>
      </c>
      <c r="G68" s="693" t="s">
        <v>488</v>
      </c>
      <c r="H68" s="1048"/>
      <c r="I68" s="1049">
        <v>19</v>
      </c>
      <c r="J68" s="1050">
        <f>MIN(AC68:AC68:AQ68)</f>
        <v>0.87152777777777779</v>
      </c>
      <c r="K68" s="1051">
        <f t="shared" si="13"/>
        <v>1</v>
      </c>
      <c r="L68" s="1052">
        <f t="shared" si="14"/>
        <v>1</v>
      </c>
      <c r="M68" s="1053">
        <f t="shared" si="15"/>
        <v>1</v>
      </c>
      <c r="N68" s="1064"/>
      <c r="O68" s="734"/>
      <c r="P68" s="734"/>
      <c r="Q68" s="734"/>
      <c r="R68" s="734"/>
      <c r="S68" s="734"/>
      <c r="T68" s="697">
        <v>1</v>
      </c>
      <c r="U68" s="734"/>
      <c r="V68" s="734"/>
      <c r="W68" s="734"/>
      <c r="X68" s="734"/>
      <c r="Y68" s="735"/>
      <c r="Z68" s="735"/>
      <c r="AA68" s="735"/>
      <c r="AB68" s="1059"/>
      <c r="AC68" s="1055"/>
      <c r="AD68" s="737"/>
      <c r="AE68" s="739"/>
      <c r="AF68" s="739"/>
      <c r="AG68" s="738"/>
      <c r="AH68" s="738"/>
      <c r="AI68" s="738">
        <v>0.87152777777777779</v>
      </c>
      <c r="AJ68" s="738"/>
      <c r="AK68" s="738"/>
      <c r="AL68" s="738"/>
      <c r="AM68" s="739"/>
      <c r="AN68" s="738"/>
      <c r="AO68" s="738"/>
      <c r="AP68" s="739"/>
      <c r="AQ68" s="1062"/>
    </row>
    <row r="69" spans="1:43" x14ac:dyDescent="0.3">
      <c r="A69" s="1057"/>
      <c r="B69" s="741">
        <v>24</v>
      </c>
      <c r="C69" s="742" t="s">
        <v>92</v>
      </c>
      <c r="D69" s="754" t="s">
        <v>459</v>
      </c>
      <c r="E69" s="755">
        <v>1972</v>
      </c>
      <c r="F69" s="692">
        <f t="shared" si="12"/>
        <v>44</v>
      </c>
      <c r="G69" s="733" t="s">
        <v>55</v>
      </c>
      <c r="H69" s="1048"/>
      <c r="I69" s="1049">
        <v>21</v>
      </c>
      <c r="J69" s="1050">
        <f>MIN(AC69:AC69:AQ69)</f>
        <v>0.90694444444444444</v>
      </c>
      <c r="K69" s="1051">
        <f t="shared" si="13"/>
        <v>1</v>
      </c>
      <c r="L69" s="1052">
        <f t="shared" si="14"/>
        <v>1</v>
      </c>
      <c r="M69" s="1053">
        <f t="shared" si="15"/>
        <v>1</v>
      </c>
      <c r="N69" s="735"/>
      <c r="O69" s="734"/>
      <c r="P69" s="734"/>
      <c r="Q69" s="734"/>
      <c r="R69" s="734"/>
      <c r="S69" s="697">
        <v>1</v>
      </c>
      <c r="T69" s="734"/>
      <c r="U69" s="734"/>
      <c r="V69" s="734"/>
      <c r="W69" s="734"/>
      <c r="X69" s="734"/>
      <c r="Y69" s="735"/>
      <c r="Z69" s="735"/>
      <c r="AA69" s="735"/>
      <c r="AB69" s="1059"/>
      <c r="AC69" s="1061"/>
      <c r="AD69" s="753"/>
      <c r="AE69" s="739"/>
      <c r="AF69" s="739"/>
      <c r="AG69" s="738"/>
      <c r="AH69" s="738">
        <v>0.90694444444444444</v>
      </c>
      <c r="AI69" s="746"/>
      <c r="AJ69" s="738"/>
      <c r="AK69" s="738"/>
      <c r="AL69" s="738"/>
      <c r="AM69" s="739"/>
      <c r="AN69" s="738"/>
      <c r="AO69" s="738"/>
      <c r="AP69" s="739"/>
      <c r="AQ69" s="1062"/>
    </row>
    <row r="70" spans="1:43" x14ac:dyDescent="0.3">
      <c r="A70" s="1057"/>
      <c r="B70" s="741">
        <v>25</v>
      </c>
      <c r="C70" s="742" t="s">
        <v>92</v>
      </c>
      <c r="D70" s="743" t="s">
        <v>109</v>
      </c>
      <c r="E70" s="744">
        <v>1968</v>
      </c>
      <c r="F70" s="692">
        <f t="shared" si="12"/>
        <v>48</v>
      </c>
      <c r="G70" s="758" t="s">
        <v>63</v>
      </c>
      <c r="H70" s="1048"/>
      <c r="I70" s="199">
        <v>23</v>
      </c>
      <c r="J70" s="1050">
        <f>MIN(AC70:AC70:AQ70)</f>
        <v>0.93055555555555547</v>
      </c>
      <c r="K70" s="1051">
        <f t="shared" si="13"/>
        <v>1</v>
      </c>
      <c r="L70" s="1052">
        <f t="shared" si="14"/>
        <v>1</v>
      </c>
      <c r="M70" s="1053">
        <f t="shared" si="15"/>
        <v>1</v>
      </c>
      <c r="N70" s="735"/>
      <c r="O70" s="734"/>
      <c r="P70" s="734"/>
      <c r="Q70" s="697">
        <v>1</v>
      </c>
      <c r="R70" s="745"/>
      <c r="S70" s="734"/>
      <c r="T70" s="734"/>
      <c r="U70" s="734"/>
      <c r="V70" s="734"/>
      <c r="W70" s="745"/>
      <c r="X70" s="734"/>
      <c r="Y70" s="736"/>
      <c r="Z70" s="735"/>
      <c r="AA70" s="735"/>
      <c r="AB70" s="1054"/>
      <c r="AC70" s="1055"/>
      <c r="AD70" s="737"/>
      <c r="AE70" s="738"/>
      <c r="AF70" s="739">
        <v>0.93055555555555547</v>
      </c>
      <c r="AG70" s="738"/>
      <c r="AH70" s="738"/>
      <c r="AI70" s="746"/>
      <c r="AJ70" s="738"/>
      <c r="AK70" s="738"/>
      <c r="AL70" s="738"/>
      <c r="AM70" s="739"/>
      <c r="AN70" s="738"/>
      <c r="AO70" s="738"/>
      <c r="AP70" s="739"/>
      <c r="AQ70" s="1062"/>
    </row>
    <row r="71" spans="1:43" x14ac:dyDescent="0.3">
      <c r="A71" s="1057"/>
      <c r="B71" s="760">
        <v>25</v>
      </c>
      <c r="C71" s="742"/>
      <c r="D71" s="761"/>
      <c r="E71" s="741"/>
      <c r="F71" s="741"/>
      <c r="G71" s="762"/>
      <c r="H71" s="92"/>
      <c r="I71" s="93"/>
      <c r="J71" s="94"/>
      <c r="K71" s="1066"/>
      <c r="L71" s="1067"/>
      <c r="M71" s="1025">
        <f t="shared" ref="M71" si="16">SUM(N71:AB71)</f>
        <v>97</v>
      </c>
      <c r="N71" s="763">
        <f t="shared" ref="N71:AB71" si="17">COUNTIF(N46:N70,"&gt;-1")</f>
        <v>14</v>
      </c>
      <c r="O71" s="763">
        <f t="shared" si="17"/>
        <v>13</v>
      </c>
      <c r="P71" s="763">
        <f t="shared" si="17"/>
        <v>14</v>
      </c>
      <c r="Q71" s="763">
        <f t="shared" si="17"/>
        <v>15</v>
      </c>
      <c r="R71" s="763">
        <f t="shared" si="17"/>
        <v>13</v>
      </c>
      <c r="S71" s="763">
        <f t="shared" si="17"/>
        <v>14</v>
      </c>
      <c r="T71" s="763">
        <f t="shared" si="17"/>
        <v>14</v>
      </c>
      <c r="U71" s="763">
        <f t="shared" si="17"/>
        <v>0</v>
      </c>
      <c r="V71" s="763">
        <f t="shared" si="17"/>
        <v>0</v>
      </c>
      <c r="W71" s="763">
        <f t="shared" si="17"/>
        <v>0</v>
      </c>
      <c r="X71" s="763">
        <f t="shared" si="17"/>
        <v>0</v>
      </c>
      <c r="Y71" s="763">
        <f t="shared" si="17"/>
        <v>0</v>
      </c>
      <c r="Z71" s="763">
        <f t="shared" si="17"/>
        <v>0</v>
      </c>
      <c r="AA71" s="763">
        <f t="shared" si="17"/>
        <v>0</v>
      </c>
      <c r="AB71" s="1068">
        <f t="shared" si="17"/>
        <v>0</v>
      </c>
      <c r="AC71" s="1069"/>
      <c r="AD71" s="764"/>
      <c r="AE71" s="765"/>
      <c r="AF71" s="764"/>
      <c r="AG71" s="764"/>
      <c r="AH71" s="764"/>
      <c r="AI71" s="764"/>
      <c r="AJ71" s="764"/>
      <c r="AK71" s="764"/>
      <c r="AL71" s="764"/>
      <c r="AM71" s="764"/>
      <c r="AN71" s="740"/>
      <c r="AO71" s="740"/>
      <c r="AP71" s="764"/>
      <c r="AQ71" s="1033"/>
    </row>
    <row r="72" spans="1:43" x14ac:dyDescent="0.35">
      <c r="A72" s="402" t="s">
        <v>0</v>
      </c>
      <c r="B72" s="403" t="s">
        <v>1</v>
      </c>
      <c r="C72" s="404" t="s">
        <v>2</v>
      </c>
      <c r="D72" s="405" t="s">
        <v>3</v>
      </c>
      <c r="E72" s="406" t="s">
        <v>4</v>
      </c>
      <c r="F72" s="406" t="s">
        <v>5</v>
      </c>
      <c r="G72" s="407" t="s">
        <v>6</v>
      </c>
      <c r="H72" s="408" t="s">
        <v>7</v>
      </c>
      <c r="I72" s="409" t="s">
        <v>8</v>
      </c>
      <c r="J72" s="410" t="s">
        <v>9</v>
      </c>
      <c r="K72" s="411" t="s">
        <v>10</v>
      </c>
      <c r="L72" s="412" t="s">
        <v>11</v>
      </c>
      <c r="M72" s="413" t="s">
        <v>12</v>
      </c>
      <c r="N72" s="414" t="s">
        <v>13</v>
      </c>
      <c r="O72" s="406" t="s">
        <v>14</v>
      </c>
      <c r="P72" s="406" t="s">
        <v>15</v>
      </c>
      <c r="Q72" s="406" t="s">
        <v>16</v>
      </c>
      <c r="R72" s="406" t="s">
        <v>17</v>
      </c>
      <c r="S72" s="406" t="s">
        <v>18</v>
      </c>
      <c r="T72" s="406" t="s">
        <v>19</v>
      </c>
      <c r="U72" s="406" t="s">
        <v>20</v>
      </c>
      <c r="V72" s="406" t="s">
        <v>21</v>
      </c>
      <c r="W72" s="406" t="s">
        <v>22</v>
      </c>
      <c r="X72" s="406" t="s">
        <v>23</v>
      </c>
      <c r="Y72" s="406" t="s">
        <v>24</v>
      </c>
      <c r="Z72" s="406" t="s">
        <v>25</v>
      </c>
      <c r="AA72" s="406" t="s">
        <v>26</v>
      </c>
      <c r="AB72" s="415" t="s">
        <v>27</v>
      </c>
      <c r="AC72" s="416" t="s">
        <v>28</v>
      </c>
      <c r="AD72" s="417" t="s">
        <v>29</v>
      </c>
      <c r="AE72" s="417" t="s">
        <v>30</v>
      </c>
      <c r="AF72" s="417" t="s">
        <v>31</v>
      </c>
      <c r="AG72" s="417" t="s">
        <v>32</v>
      </c>
      <c r="AH72" s="417" t="s">
        <v>33</v>
      </c>
      <c r="AI72" s="417" t="s">
        <v>34</v>
      </c>
      <c r="AJ72" s="417" t="s">
        <v>35</v>
      </c>
      <c r="AK72" s="417" t="s">
        <v>36</v>
      </c>
      <c r="AL72" s="417" t="s">
        <v>37</v>
      </c>
      <c r="AM72" s="417" t="s">
        <v>38</v>
      </c>
      <c r="AN72" s="417" t="s">
        <v>39</v>
      </c>
      <c r="AO72" s="417" t="s">
        <v>40</v>
      </c>
      <c r="AP72" s="417" t="s">
        <v>41</v>
      </c>
      <c r="AQ72" s="418" t="s">
        <v>42</v>
      </c>
    </row>
    <row r="73" spans="1:43" x14ac:dyDescent="0.3">
      <c r="A73" s="1057" t="s">
        <v>111</v>
      </c>
      <c r="B73" s="741">
        <v>1</v>
      </c>
      <c r="C73" s="742" t="s">
        <v>112</v>
      </c>
      <c r="D73" s="743" t="s">
        <v>113</v>
      </c>
      <c r="E73" s="692">
        <v>1964</v>
      </c>
      <c r="F73" s="692">
        <f t="shared" ref="F73:F82" si="18">SUM(2016-E73)</f>
        <v>52</v>
      </c>
      <c r="G73" s="758" t="s">
        <v>63</v>
      </c>
      <c r="H73" s="1048"/>
      <c r="I73" s="1070">
        <v>3</v>
      </c>
      <c r="J73" s="957">
        <f>MIN(AC73:AC73:AQ73)</f>
        <v>0.77361111111111114</v>
      </c>
      <c r="K73" s="1071">
        <f t="shared" ref="K73:K82" si="19">IF(COUNTIF(N73:AB73,"&gt;=0")&lt;11,SUM(N73:AB73),SUM(LARGE(N73:AB73,1),LARGE(N73:AB73,2),LARGE(N73:AB73,3),LARGE(N73:AB73,4),LARGE(N73:AB73,5),LARGE(N73:AB73,6),LARGE(N73:AB73,7),LARGE(N73:AB73,8),LARGE(N73:AB73,9),LARGE(N73:AB73,10)))</f>
        <v>54</v>
      </c>
      <c r="L73" s="1043">
        <f t="shared" ref="L73:L82" si="20">SUM(COUNTIF(N73:AB73,"&gt;-1"))</f>
        <v>6</v>
      </c>
      <c r="M73" s="1053">
        <f t="shared" ref="M73:M82" si="21">SUM(N73:AB73)</f>
        <v>54</v>
      </c>
      <c r="N73" s="697">
        <v>8</v>
      </c>
      <c r="O73" s="734"/>
      <c r="P73" s="697">
        <v>8</v>
      </c>
      <c r="Q73" s="766">
        <v>10</v>
      </c>
      <c r="R73" s="766">
        <v>10</v>
      </c>
      <c r="S73" s="697">
        <v>9</v>
      </c>
      <c r="T73" s="697">
        <v>9</v>
      </c>
      <c r="U73" s="734"/>
      <c r="V73" s="734"/>
      <c r="W73" s="734"/>
      <c r="X73" s="734"/>
      <c r="Y73" s="734"/>
      <c r="Z73" s="734"/>
      <c r="AA73" s="100"/>
      <c r="AB73" s="1072"/>
      <c r="AC73" s="1061">
        <v>0.81388888888888899</v>
      </c>
      <c r="AD73" s="746"/>
      <c r="AE73" s="739">
        <v>0.7944444444444444</v>
      </c>
      <c r="AF73" s="739">
        <v>0.79999999999999993</v>
      </c>
      <c r="AG73" s="739">
        <v>0.77500000000000002</v>
      </c>
      <c r="AH73" s="739">
        <v>0.77361111111111114</v>
      </c>
      <c r="AI73" s="738">
        <v>0.77986111111111101</v>
      </c>
      <c r="AJ73" s="738"/>
      <c r="AK73" s="738"/>
      <c r="AL73" s="739"/>
      <c r="AM73" s="739"/>
      <c r="AN73" s="739"/>
      <c r="AO73" s="739"/>
      <c r="AP73" s="739"/>
      <c r="AQ73" s="1062"/>
    </row>
    <row r="74" spans="1:43" x14ac:dyDescent="0.3">
      <c r="A74" s="1057"/>
      <c r="B74" s="741">
        <v>2</v>
      </c>
      <c r="C74" s="742" t="s">
        <v>112</v>
      </c>
      <c r="D74" s="754" t="s">
        <v>118</v>
      </c>
      <c r="E74" s="755">
        <v>1960</v>
      </c>
      <c r="F74" s="692">
        <f t="shared" si="18"/>
        <v>56</v>
      </c>
      <c r="G74" s="733" t="s">
        <v>55</v>
      </c>
      <c r="H74" s="1048"/>
      <c r="I74" s="1070">
        <v>5</v>
      </c>
      <c r="J74" s="957">
        <f>MIN(AC74:AC74:AQ74)</f>
        <v>0.81388888888888899</v>
      </c>
      <c r="K74" s="1071">
        <f t="shared" si="19"/>
        <v>46</v>
      </c>
      <c r="L74" s="1043">
        <f t="shared" si="20"/>
        <v>6</v>
      </c>
      <c r="M74" s="1053">
        <f t="shared" si="21"/>
        <v>46</v>
      </c>
      <c r="N74" s="697">
        <v>7</v>
      </c>
      <c r="O74" s="697">
        <v>7</v>
      </c>
      <c r="P74" s="697">
        <v>7</v>
      </c>
      <c r="Q74" s="734"/>
      <c r="R74" s="697">
        <v>9</v>
      </c>
      <c r="S74" s="697">
        <v>8</v>
      </c>
      <c r="T74" s="697">
        <v>8</v>
      </c>
      <c r="U74" s="734"/>
      <c r="V74" s="734"/>
      <c r="W74" s="734"/>
      <c r="X74" s="734"/>
      <c r="Y74" s="735"/>
      <c r="Z74" s="734"/>
      <c r="AA74" s="734"/>
      <c r="AB74" s="1072"/>
      <c r="AC74" s="1063">
        <v>0.85902777777777783</v>
      </c>
      <c r="AD74" s="739">
        <v>0.84791666666666676</v>
      </c>
      <c r="AE74" s="738">
        <v>0.8305555555555556</v>
      </c>
      <c r="AF74" s="739"/>
      <c r="AG74" s="738">
        <v>0.84583333333333333</v>
      </c>
      <c r="AH74" s="739">
        <v>0.84236111111111101</v>
      </c>
      <c r="AI74" s="738">
        <v>0.81388888888888899</v>
      </c>
      <c r="AJ74" s="738"/>
      <c r="AK74" s="738"/>
      <c r="AL74" s="738"/>
      <c r="AM74" s="739"/>
      <c r="AN74" s="738"/>
      <c r="AO74" s="738"/>
      <c r="AP74" s="738"/>
      <c r="AQ74" s="1058"/>
    </row>
    <row r="75" spans="1:43" x14ac:dyDescent="0.3">
      <c r="A75" s="1057"/>
      <c r="B75" s="741">
        <v>3</v>
      </c>
      <c r="C75" s="742" t="s">
        <v>112</v>
      </c>
      <c r="D75" s="754" t="s">
        <v>119</v>
      </c>
      <c r="E75" s="755">
        <v>1965</v>
      </c>
      <c r="F75" s="692">
        <f t="shared" si="18"/>
        <v>51</v>
      </c>
      <c r="G75" s="767" t="s">
        <v>367</v>
      </c>
      <c r="H75" s="1048"/>
      <c r="I75" s="1070">
        <v>8</v>
      </c>
      <c r="J75" s="957">
        <f>MIN(AC75:AC75:AQ75)</f>
        <v>0.8881944444444444</v>
      </c>
      <c r="K75" s="1071">
        <f t="shared" si="19"/>
        <v>41</v>
      </c>
      <c r="L75" s="1043">
        <f t="shared" si="20"/>
        <v>6</v>
      </c>
      <c r="M75" s="1053">
        <f t="shared" si="21"/>
        <v>41</v>
      </c>
      <c r="N75" s="734"/>
      <c r="O75" s="697">
        <v>6</v>
      </c>
      <c r="P75" s="697">
        <v>5</v>
      </c>
      <c r="Q75" s="697">
        <v>9</v>
      </c>
      <c r="R75" s="697">
        <v>8</v>
      </c>
      <c r="S75" s="697">
        <v>7</v>
      </c>
      <c r="T75" s="697">
        <v>6</v>
      </c>
      <c r="U75" s="734"/>
      <c r="V75" s="734"/>
      <c r="W75" s="734"/>
      <c r="X75" s="734"/>
      <c r="Y75" s="734"/>
      <c r="Z75" s="734"/>
      <c r="AA75" s="734"/>
      <c r="AB75" s="1072"/>
      <c r="AC75" s="1063"/>
      <c r="AD75" s="753">
        <v>0.93611111111111101</v>
      </c>
      <c r="AE75" s="739">
        <v>0.92638888888888893</v>
      </c>
      <c r="AF75" s="739">
        <v>0.8881944444444444</v>
      </c>
      <c r="AG75" s="739">
        <v>0.92499999999999993</v>
      </c>
      <c r="AH75" s="739">
        <v>0.91111111111111109</v>
      </c>
      <c r="AI75" s="738">
        <v>0.92083333333333339</v>
      </c>
      <c r="AJ75" s="739"/>
      <c r="AK75" s="738"/>
      <c r="AL75" s="739"/>
      <c r="AM75" s="738"/>
      <c r="AN75" s="746"/>
      <c r="AO75" s="738"/>
      <c r="AP75" s="738"/>
      <c r="AQ75" s="1056"/>
    </row>
    <row r="76" spans="1:43" x14ac:dyDescent="0.3">
      <c r="A76" s="1057"/>
      <c r="B76" s="741">
        <v>4</v>
      </c>
      <c r="C76" s="742" t="s">
        <v>112</v>
      </c>
      <c r="D76" s="754" t="s">
        <v>117</v>
      </c>
      <c r="E76" s="755">
        <v>1962</v>
      </c>
      <c r="F76" s="692">
        <f t="shared" si="18"/>
        <v>54</v>
      </c>
      <c r="G76" s="768" t="s">
        <v>78</v>
      </c>
      <c r="H76" s="1048"/>
      <c r="I76" s="1073">
        <v>1</v>
      </c>
      <c r="J76" s="957">
        <f>MIN(AC76:AC76:AQ76)</f>
        <v>0.71527777777777779</v>
      </c>
      <c r="K76" s="1071">
        <f t="shared" si="19"/>
        <v>40</v>
      </c>
      <c r="L76" s="1043">
        <f t="shared" si="20"/>
        <v>4</v>
      </c>
      <c r="M76" s="1053">
        <f t="shared" si="21"/>
        <v>40</v>
      </c>
      <c r="N76" s="766">
        <v>10</v>
      </c>
      <c r="O76" s="766">
        <v>10</v>
      </c>
      <c r="P76" s="766">
        <v>10</v>
      </c>
      <c r="Q76" s="734"/>
      <c r="R76" s="734"/>
      <c r="S76" s="734"/>
      <c r="T76" s="766">
        <v>10</v>
      </c>
      <c r="U76" s="734"/>
      <c r="V76" s="734"/>
      <c r="W76" s="734"/>
      <c r="X76" s="734"/>
      <c r="Y76" s="734"/>
      <c r="Z76" s="734"/>
      <c r="AA76" s="734"/>
      <c r="AB76" s="1072"/>
      <c r="AC76" s="1063">
        <v>0.72916666666666663</v>
      </c>
      <c r="AD76" s="753">
        <v>0.72083333333333333</v>
      </c>
      <c r="AE76" s="738">
        <v>0.71527777777777779</v>
      </c>
      <c r="AF76" s="738"/>
      <c r="AG76" s="739"/>
      <c r="AH76" s="739"/>
      <c r="AI76" s="738">
        <v>0.71944444444444444</v>
      </c>
      <c r="AJ76" s="739"/>
      <c r="AK76" s="738"/>
      <c r="AL76" s="739"/>
      <c r="AM76" s="738"/>
      <c r="AN76" s="746"/>
      <c r="AO76" s="738"/>
      <c r="AP76" s="738"/>
      <c r="AQ76" s="1058"/>
    </row>
    <row r="77" spans="1:43" x14ac:dyDescent="0.3">
      <c r="A77" s="1057"/>
      <c r="B77" s="741">
        <v>5</v>
      </c>
      <c r="C77" s="742" t="s">
        <v>112</v>
      </c>
      <c r="D77" s="759" t="s">
        <v>116</v>
      </c>
      <c r="E77" s="744">
        <v>1963</v>
      </c>
      <c r="F77" s="692">
        <f t="shared" si="18"/>
        <v>53</v>
      </c>
      <c r="G77" s="769" t="s">
        <v>51</v>
      </c>
      <c r="H77" s="1048"/>
      <c r="I77" s="1070">
        <v>2</v>
      </c>
      <c r="J77" s="957">
        <f>MIN(AC77:AC77:AQ77)</f>
        <v>0.74583333333333324</v>
      </c>
      <c r="K77" s="1071">
        <f t="shared" si="19"/>
        <v>28</v>
      </c>
      <c r="L77" s="1043">
        <f t="shared" si="20"/>
        <v>3</v>
      </c>
      <c r="M77" s="1053">
        <f t="shared" si="21"/>
        <v>28</v>
      </c>
      <c r="N77" s="734"/>
      <c r="O77" s="697">
        <v>9</v>
      </c>
      <c r="P77" s="697">
        <v>9</v>
      </c>
      <c r="Q77" s="734"/>
      <c r="R77" s="735"/>
      <c r="S77" s="766">
        <v>10</v>
      </c>
      <c r="T77" s="734"/>
      <c r="U77" s="734"/>
      <c r="V77" s="734"/>
      <c r="W77" s="734"/>
      <c r="X77" s="735"/>
      <c r="Y77" s="734"/>
      <c r="Z77" s="734"/>
      <c r="AA77" s="734"/>
      <c r="AB77" s="1072"/>
      <c r="AC77" s="1061"/>
      <c r="AD77" s="753">
        <v>0.77847222222222223</v>
      </c>
      <c r="AE77" s="739">
        <v>0.74583333333333324</v>
      </c>
      <c r="AF77" s="746"/>
      <c r="AG77" s="739"/>
      <c r="AH77" s="739">
        <v>0.77013888888888893</v>
      </c>
      <c r="AI77" s="739"/>
      <c r="AJ77" s="739"/>
      <c r="AK77" s="738"/>
      <c r="AL77" s="738"/>
      <c r="AM77" s="739"/>
      <c r="AN77" s="739"/>
      <c r="AO77" s="738"/>
      <c r="AP77" s="738"/>
      <c r="AQ77" s="1058"/>
    </row>
    <row r="78" spans="1:43" x14ac:dyDescent="0.3">
      <c r="A78" s="1057"/>
      <c r="B78" s="741">
        <v>6</v>
      </c>
      <c r="C78" s="742" t="s">
        <v>112</v>
      </c>
      <c r="D78" s="754" t="s">
        <v>294</v>
      </c>
      <c r="E78" s="755">
        <v>1962</v>
      </c>
      <c r="F78" s="692">
        <f t="shared" si="18"/>
        <v>54</v>
      </c>
      <c r="G78" s="733" t="s">
        <v>59</v>
      </c>
      <c r="H78" s="1048"/>
      <c r="I78" s="1070">
        <v>4</v>
      </c>
      <c r="J78" s="957">
        <f>MIN(AC78:AC78:AQ78)</f>
        <v>0.78333333333333333</v>
      </c>
      <c r="K78" s="1071">
        <f t="shared" si="19"/>
        <v>17</v>
      </c>
      <c r="L78" s="1043">
        <f t="shared" si="20"/>
        <v>2</v>
      </c>
      <c r="M78" s="1053">
        <f t="shared" si="21"/>
        <v>17</v>
      </c>
      <c r="N78" s="697">
        <v>9</v>
      </c>
      <c r="O78" s="697">
        <v>8</v>
      </c>
      <c r="P78" s="734"/>
      <c r="Q78" s="734"/>
      <c r="R78" s="735"/>
      <c r="S78" s="734"/>
      <c r="T78" s="734"/>
      <c r="U78" s="734"/>
      <c r="V78" s="734"/>
      <c r="W78" s="734"/>
      <c r="X78" s="735"/>
      <c r="Y78" s="734"/>
      <c r="Z78" s="734"/>
      <c r="AA78" s="734"/>
      <c r="AB78" s="1072"/>
      <c r="AC78" s="1063">
        <v>0.80138888888888893</v>
      </c>
      <c r="AD78" s="753">
        <v>0.78333333333333333</v>
      </c>
      <c r="AE78" s="738"/>
      <c r="AF78" s="739"/>
      <c r="AG78" s="739"/>
      <c r="AH78" s="739"/>
      <c r="AI78" s="738"/>
      <c r="AJ78" s="739"/>
      <c r="AK78" s="738"/>
      <c r="AL78" s="739"/>
      <c r="AM78" s="738"/>
      <c r="AN78" s="738"/>
      <c r="AO78" s="738"/>
      <c r="AP78" s="738"/>
      <c r="AQ78" s="1056"/>
    </row>
    <row r="79" spans="1:43" x14ac:dyDescent="0.3">
      <c r="A79" s="1057"/>
      <c r="B79" s="741">
        <v>7</v>
      </c>
      <c r="C79" s="742" t="s">
        <v>112</v>
      </c>
      <c r="D79" s="754" t="s">
        <v>114</v>
      </c>
      <c r="E79" s="755">
        <v>1962</v>
      </c>
      <c r="F79" s="692">
        <f t="shared" si="18"/>
        <v>54</v>
      </c>
      <c r="G79" s="770" t="s">
        <v>53</v>
      </c>
      <c r="H79" s="1048"/>
      <c r="I79" s="1070">
        <v>9</v>
      </c>
      <c r="J79" s="957">
        <f>MIN(AC79:AC79:AQ79)</f>
        <v>0.95694444444444438</v>
      </c>
      <c r="K79" s="1071">
        <f t="shared" si="19"/>
        <v>14</v>
      </c>
      <c r="L79" s="1043">
        <f t="shared" si="20"/>
        <v>3</v>
      </c>
      <c r="M79" s="1053">
        <f t="shared" si="21"/>
        <v>14</v>
      </c>
      <c r="N79" s="734"/>
      <c r="O79" s="697">
        <v>5</v>
      </c>
      <c r="P79" s="697">
        <v>4</v>
      </c>
      <c r="Q79" s="734"/>
      <c r="R79" s="735"/>
      <c r="S79" s="735"/>
      <c r="T79" s="697">
        <v>5</v>
      </c>
      <c r="U79" s="734"/>
      <c r="V79" s="734"/>
      <c r="W79" s="734"/>
      <c r="X79" s="735"/>
      <c r="Y79" s="734"/>
      <c r="Z79" s="734"/>
      <c r="AA79" s="734"/>
      <c r="AB79" s="1072"/>
      <c r="AC79" s="1063"/>
      <c r="AD79" s="753">
        <v>0.98611111111111116</v>
      </c>
      <c r="AE79" s="746" t="s">
        <v>398</v>
      </c>
      <c r="AF79" s="739"/>
      <c r="AG79" s="746"/>
      <c r="AH79" s="739"/>
      <c r="AI79" s="738">
        <v>0.95694444444444438</v>
      </c>
      <c r="AJ79" s="739"/>
      <c r="AK79" s="738"/>
      <c r="AL79" s="739"/>
      <c r="AM79" s="738"/>
      <c r="AN79" s="746"/>
      <c r="AO79" s="738"/>
      <c r="AP79" s="738"/>
      <c r="AQ79" s="1056"/>
    </row>
    <row r="80" spans="1:43" x14ac:dyDescent="0.3">
      <c r="A80" s="1057"/>
      <c r="B80" s="741">
        <v>8</v>
      </c>
      <c r="C80" s="742" t="s">
        <v>112</v>
      </c>
      <c r="D80" s="754" t="s">
        <v>391</v>
      </c>
      <c r="E80" s="755">
        <v>1965</v>
      </c>
      <c r="F80" s="692">
        <f t="shared" si="18"/>
        <v>51</v>
      </c>
      <c r="G80" s="758" t="s">
        <v>63</v>
      </c>
      <c r="H80" s="1048"/>
      <c r="I80" s="1070">
        <v>6</v>
      </c>
      <c r="J80" s="957">
        <f>MIN(AC80:AC80:AQ80)</f>
        <v>0.8652777777777777</v>
      </c>
      <c r="K80" s="1071">
        <f t="shared" si="19"/>
        <v>13</v>
      </c>
      <c r="L80" s="1043">
        <f t="shared" si="20"/>
        <v>2</v>
      </c>
      <c r="M80" s="1053">
        <f t="shared" si="21"/>
        <v>13</v>
      </c>
      <c r="N80" s="734"/>
      <c r="O80" s="734"/>
      <c r="P80" s="697">
        <v>6</v>
      </c>
      <c r="Q80" s="734"/>
      <c r="R80" s="735"/>
      <c r="S80" s="735"/>
      <c r="T80" s="697">
        <v>7</v>
      </c>
      <c r="U80" s="734"/>
      <c r="V80" s="734"/>
      <c r="W80" s="734"/>
      <c r="X80" s="735"/>
      <c r="Y80" s="734"/>
      <c r="Z80" s="734"/>
      <c r="AA80" s="734"/>
      <c r="AB80" s="1072"/>
      <c r="AC80" s="1061"/>
      <c r="AD80" s="757"/>
      <c r="AE80" s="739">
        <v>0.87708333333333333</v>
      </c>
      <c r="AF80" s="739"/>
      <c r="AG80" s="746"/>
      <c r="AH80" s="739"/>
      <c r="AI80" s="738">
        <v>0.8652777777777777</v>
      </c>
      <c r="AJ80" s="757"/>
      <c r="AK80" s="738"/>
      <c r="AL80" s="739"/>
      <c r="AM80" s="746"/>
      <c r="AN80" s="746"/>
      <c r="AO80" s="738"/>
      <c r="AP80" s="738"/>
      <c r="AQ80" s="1056"/>
    </row>
    <row r="81" spans="1:43" x14ac:dyDescent="0.3">
      <c r="A81" s="1057"/>
      <c r="B81" s="741">
        <v>9</v>
      </c>
      <c r="C81" s="742" t="s">
        <v>112</v>
      </c>
      <c r="D81" s="754" t="s">
        <v>512</v>
      </c>
      <c r="E81" s="755">
        <v>1960</v>
      </c>
      <c r="F81" s="692">
        <f t="shared" si="18"/>
        <v>56</v>
      </c>
      <c r="G81" s="693" t="s">
        <v>468</v>
      </c>
      <c r="H81" s="1048"/>
      <c r="I81" s="1070">
        <v>10</v>
      </c>
      <c r="J81" s="746" t="s">
        <v>513</v>
      </c>
      <c r="K81" s="1071">
        <f t="shared" si="19"/>
        <v>10</v>
      </c>
      <c r="L81" s="1043">
        <f t="shared" si="20"/>
        <v>2</v>
      </c>
      <c r="M81" s="1053">
        <f t="shared" si="21"/>
        <v>10</v>
      </c>
      <c r="N81" s="734"/>
      <c r="O81" s="734"/>
      <c r="P81" s="734"/>
      <c r="Q81" s="734"/>
      <c r="R81" s="734"/>
      <c r="S81" s="697">
        <v>6</v>
      </c>
      <c r="T81" s="697">
        <v>4</v>
      </c>
      <c r="U81" s="734"/>
      <c r="V81" s="734"/>
      <c r="W81" s="734"/>
      <c r="X81" s="735"/>
      <c r="Y81" s="734"/>
      <c r="Z81" s="734"/>
      <c r="AA81" s="734"/>
      <c r="AB81" s="1072"/>
      <c r="AC81" s="1061"/>
      <c r="AD81" s="757"/>
      <c r="AE81" s="739"/>
      <c r="AF81" s="739"/>
      <c r="AG81" s="746"/>
      <c r="AH81" s="746" t="s">
        <v>476</v>
      </c>
      <c r="AI81" s="757" t="s">
        <v>513</v>
      </c>
      <c r="AJ81" s="757"/>
      <c r="AK81" s="738"/>
      <c r="AL81" s="739"/>
      <c r="AM81" s="746"/>
      <c r="AN81" s="746"/>
      <c r="AO81" s="738"/>
      <c r="AP81" s="738"/>
      <c r="AQ81" s="1056"/>
    </row>
    <row r="82" spans="1:43" x14ac:dyDescent="0.3">
      <c r="A82" s="1057"/>
      <c r="B82" s="741">
        <v>10</v>
      </c>
      <c r="C82" s="742" t="s">
        <v>112</v>
      </c>
      <c r="D82" s="754" t="s">
        <v>122</v>
      </c>
      <c r="E82" s="755">
        <v>1963</v>
      </c>
      <c r="F82" s="692">
        <f t="shared" si="18"/>
        <v>53</v>
      </c>
      <c r="G82" s="733" t="s">
        <v>56</v>
      </c>
      <c r="H82" s="1048"/>
      <c r="I82" s="1070">
        <v>7</v>
      </c>
      <c r="J82" s="957">
        <f>MIN(AC82:AC82:AQ82)</f>
        <v>0.87986111111111109</v>
      </c>
      <c r="K82" s="1071">
        <f t="shared" si="19"/>
        <v>6</v>
      </c>
      <c r="L82" s="1043">
        <f t="shared" si="20"/>
        <v>1</v>
      </c>
      <c r="M82" s="1053">
        <f t="shared" si="21"/>
        <v>6</v>
      </c>
      <c r="N82" s="697">
        <v>6</v>
      </c>
      <c r="O82" s="734"/>
      <c r="P82" s="734"/>
      <c r="Q82" s="734"/>
      <c r="R82" s="734"/>
      <c r="S82" s="734"/>
      <c r="T82" s="734"/>
      <c r="U82" s="734"/>
      <c r="V82" s="734"/>
      <c r="W82" s="734"/>
      <c r="X82" s="735"/>
      <c r="Y82" s="734"/>
      <c r="Z82" s="734"/>
      <c r="AA82" s="734"/>
      <c r="AB82" s="1072"/>
      <c r="AC82" s="1063">
        <v>0.87986111111111109</v>
      </c>
      <c r="AD82" s="753"/>
      <c r="AE82" s="746"/>
      <c r="AF82" s="739"/>
      <c r="AG82" s="746"/>
      <c r="AH82" s="739"/>
      <c r="AI82" s="746"/>
      <c r="AJ82" s="753"/>
      <c r="AK82" s="738"/>
      <c r="AL82" s="739"/>
      <c r="AM82" s="738"/>
      <c r="AN82" s="739"/>
      <c r="AO82" s="738"/>
      <c r="AP82" s="738"/>
      <c r="AQ82" s="1056"/>
    </row>
    <row r="83" spans="1:43" x14ac:dyDescent="0.3">
      <c r="A83" s="1057"/>
      <c r="B83" s="760">
        <v>10</v>
      </c>
      <c r="C83" s="772"/>
      <c r="D83" s="761"/>
      <c r="E83" s="741"/>
      <c r="F83" s="741"/>
      <c r="G83" s="762"/>
      <c r="H83" s="1074"/>
      <c r="I83" s="1075"/>
      <c r="J83" s="1076"/>
      <c r="K83" s="1066"/>
      <c r="L83" s="1077"/>
      <c r="M83" s="1025">
        <f t="shared" ref="M83" si="22">SUM(N83:AB83)</f>
        <v>35</v>
      </c>
      <c r="N83" s="763">
        <f t="shared" ref="N83:AB83" si="23">COUNTIF(N73:N82,"&gt;-1")</f>
        <v>5</v>
      </c>
      <c r="O83" s="763">
        <f t="shared" si="23"/>
        <v>6</v>
      </c>
      <c r="P83" s="773">
        <f t="shared" si="23"/>
        <v>7</v>
      </c>
      <c r="Q83" s="773">
        <f t="shared" si="23"/>
        <v>2</v>
      </c>
      <c r="R83" s="773">
        <f t="shared" si="23"/>
        <v>3</v>
      </c>
      <c r="S83" s="773">
        <f t="shared" si="23"/>
        <v>5</v>
      </c>
      <c r="T83" s="773">
        <f t="shared" si="23"/>
        <v>7</v>
      </c>
      <c r="U83" s="773">
        <f t="shared" si="23"/>
        <v>0</v>
      </c>
      <c r="V83" s="773">
        <f t="shared" si="23"/>
        <v>0</v>
      </c>
      <c r="W83" s="773">
        <f t="shared" si="23"/>
        <v>0</v>
      </c>
      <c r="X83" s="773">
        <f t="shared" si="23"/>
        <v>0</v>
      </c>
      <c r="Y83" s="773">
        <f t="shared" si="23"/>
        <v>0</v>
      </c>
      <c r="Z83" s="773">
        <f t="shared" si="23"/>
        <v>0</v>
      </c>
      <c r="AA83" s="773">
        <f t="shared" si="23"/>
        <v>0</v>
      </c>
      <c r="AB83" s="1078">
        <f t="shared" si="23"/>
        <v>0</v>
      </c>
      <c r="AC83" s="1069"/>
      <c r="AD83" s="764"/>
      <c r="AE83" s="765"/>
      <c r="AF83" s="764"/>
      <c r="AG83" s="764"/>
      <c r="AH83" s="764"/>
      <c r="AI83" s="764"/>
      <c r="AJ83" s="764"/>
      <c r="AK83" s="764"/>
      <c r="AL83" s="764"/>
      <c r="AM83" s="764"/>
      <c r="AN83" s="740"/>
      <c r="AO83" s="740"/>
      <c r="AP83" s="764"/>
      <c r="AQ83" s="1079"/>
    </row>
    <row r="84" spans="1:43" x14ac:dyDescent="0.35">
      <c r="A84" s="402" t="s">
        <v>0</v>
      </c>
      <c r="B84" s="403" t="s">
        <v>1</v>
      </c>
      <c r="C84" s="404" t="s">
        <v>2</v>
      </c>
      <c r="D84" s="405" t="s">
        <v>3</v>
      </c>
      <c r="E84" s="406" t="s">
        <v>4</v>
      </c>
      <c r="F84" s="406" t="s">
        <v>5</v>
      </c>
      <c r="G84" s="407" t="s">
        <v>6</v>
      </c>
      <c r="H84" s="408" t="s">
        <v>7</v>
      </c>
      <c r="I84" s="409" t="s">
        <v>8</v>
      </c>
      <c r="J84" s="410" t="s">
        <v>9</v>
      </c>
      <c r="K84" s="411" t="s">
        <v>10</v>
      </c>
      <c r="L84" s="412" t="s">
        <v>11</v>
      </c>
      <c r="M84" s="413" t="s">
        <v>12</v>
      </c>
      <c r="N84" s="414" t="s">
        <v>13</v>
      </c>
      <c r="O84" s="406" t="s">
        <v>14</v>
      </c>
      <c r="P84" s="406" t="s">
        <v>15</v>
      </c>
      <c r="Q84" s="406" t="s">
        <v>16</v>
      </c>
      <c r="R84" s="406" t="s">
        <v>17</v>
      </c>
      <c r="S84" s="406" t="s">
        <v>18</v>
      </c>
      <c r="T84" s="406" t="s">
        <v>19</v>
      </c>
      <c r="U84" s="406" t="s">
        <v>20</v>
      </c>
      <c r="V84" s="406" t="s">
        <v>21</v>
      </c>
      <c r="W84" s="406" t="s">
        <v>22</v>
      </c>
      <c r="X84" s="406" t="s">
        <v>23</v>
      </c>
      <c r="Y84" s="406" t="s">
        <v>24</v>
      </c>
      <c r="Z84" s="406" t="s">
        <v>25</v>
      </c>
      <c r="AA84" s="406" t="s">
        <v>26</v>
      </c>
      <c r="AB84" s="415" t="s">
        <v>27</v>
      </c>
      <c r="AC84" s="416" t="s">
        <v>28</v>
      </c>
      <c r="AD84" s="417" t="s">
        <v>29</v>
      </c>
      <c r="AE84" s="417" t="s">
        <v>30</v>
      </c>
      <c r="AF84" s="417" t="s">
        <v>31</v>
      </c>
      <c r="AG84" s="417" t="s">
        <v>32</v>
      </c>
      <c r="AH84" s="417" t="s">
        <v>33</v>
      </c>
      <c r="AI84" s="417" t="s">
        <v>34</v>
      </c>
      <c r="AJ84" s="417" t="s">
        <v>35</v>
      </c>
      <c r="AK84" s="417" t="s">
        <v>36</v>
      </c>
      <c r="AL84" s="417" t="s">
        <v>37</v>
      </c>
      <c r="AM84" s="417" t="s">
        <v>38</v>
      </c>
      <c r="AN84" s="417" t="s">
        <v>39</v>
      </c>
      <c r="AO84" s="417" t="s">
        <v>40</v>
      </c>
      <c r="AP84" s="417" t="s">
        <v>41</v>
      </c>
      <c r="AQ84" s="418" t="s">
        <v>42</v>
      </c>
    </row>
    <row r="85" spans="1:43" x14ac:dyDescent="0.3">
      <c r="A85" s="837" t="s">
        <v>123</v>
      </c>
      <c r="B85" s="207">
        <v>1</v>
      </c>
      <c r="C85" s="99" t="s">
        <v>124</v>
      </c>
      <c r="D85" s="357" t="s">
        <v>135</v>
      </c>
      <c r="E85" s="358">
        <v>1947</v>
      </c>
      <c r="F85" s="692">
        <f t="shared" ref="F85:F95" si="24">SUM(2016-E85)</f>
        <v>69</v>
      </c>
      <c r="G85" s="377" t="s">
        <v>63</v>
      </c>
      <c r="H85" s="1048"/>
      <c r="I85" s="199">
        <v>2</v>
      </c>
      <c r="J85" s="957">
        <f>MIN(AC85:AC85:AQ85)</f>
        <v>0.93125000000000002</v>
      </c>
      <c r="K85" s="106">
        <f t="shared" ref="K85:K95" si="25">IF(COUNTIF(N85:AB85,"&gt;=0")&lt;11,SUM(N85:AB85),SUM(LARGE(N85:AB85,1),LARGE(N85:AB85,2),LARGE(N85:AB85,3),LARGE(N85:AB85,4),LARGE(N85:AB85,5),LARGE(N85:AB85,6),LARGE(N85:AB85,7),LARGE(N85:AB85,8),LARGE(N85:AB85,9),LARGE(N85:AB85,10)))</f>
        <v>62</v>
      </c>
      <c r="L85" s="1043">
        <f t="shared" ref="L85:L95" si="26">SUM(COUNTIF(N85:AB85,"&gt;-1"))</f>
        <v>7</v>
      </c>
      <c r="M85" s="1053">
        <f t="shared" ref="M85:M95" si="27">SUM(N85:AB85)</f>
        <v>62</v>
      </c>
      <c r="N85" s="697">
        <v>9</v>
      </c>
      <c r="O85" s="766">
        <v>10</v>
      </c>
      <c r="P85" s="697">
        <v>9</v>
      </c>
      <c r="Q85" s="697">
        <v>9</v>
      </c>
      <c r="R85" s="697">
        <v>9</v>
      </c>
      <c r="S85" s="697">
        <v>9</v>
      </c>
      <c r="T85" s="697">
        <v>7</v>
      </c>
      <c r="U85" s="734"/>
      <c r="V85" s="734"/>
      <c r="W85" s="734"/>
      <c r="X85" s="100"/>
      <c r="Y85" s="100"/>
      <c r="Z85" s="100"/>
      <c r="AA85" s="100"/>
      <c r="AB85" s="1072"/>
      <c r="AC85" s="1080" t="s">
        <v>263</v>
      </c>
      <c r="AD85" s="757" t="s">
        <v>75</v>
      </c>
      <c r="AE85" s="757" t="s">
        <v>262</v>
      </c>
      <c r="AF85" s="739">
        <v>0.97777777777777775</v>
      </c>
      <c r="AG85" s="102">
        <v>0.93125000000000002</v>
      </c>
      <c r="AH85" s="102">
        <v>0.93402777777777779</v>
      </c>
      <c r="AI85" s="746" t="s">
        <v>505</v>
      </c>
      <c r="AJ85" s="103"/>
      <c r="AK85" s="104"/>
      <c r="AL85" s="739"/>
      <c r="AM85" s="104"/>
      <c r="AN85" s="104"/>
      <c r="AO85" s="104"/>
      <c r="AP85" s="104"/>
      <c r="AQ85" s="237"/>
    </row>
    <row r="86" spans="1:43" x14ac:dyDescent="0.3">
      <c r="A86" s="1057"/>
      <c r="B86" s="741">
        <v>2</v>
      </c>
      <c r="C86" s="742" t="s">
        <v>124</v>
      </c>
      <c r="D86" s="743" t="s">
        <v>125</v>
      </c>
      <c r="E86" s="692">
        <v>1948</v>
      </c>
      <c r="F86" s="692">
        <f t="shared" si="24"/>
        <v>68</v>
      </c>
      <c r="G86" s="774" t="s">
        <v>51</v>
      </c>
      <c r="H86" s="1048"/>
      <c r="I86" s="1081">
        <v>4</v>
      </c>
      <c r="J86" s="1009" t="s">
        <v>499</v>
      </c>
      <c r="K86" s="1071">
        <f t="shared" si="25"/>
        <v>58</v>
      </c>
      <c r="L86" s="1043">
        <f t="shared" si="26"/>
        <v>7</v>
      </c>
      <c r="M86" s="1053">
        <f t="shared" si="27"/>
        <v>58</v>
      </c>
      <c r="N86" s="766">
        <v>10</v>
      </c>
      <c r="O86" s="697">
        <v>9</v>
      </c>
      <c r="P86" s="697">
        <v>8</v>
      </c>
      <c r="Q86" s="697">
        <v>8</v>
      </c>
      <c r="R86" s="697">
        <v>8</v>
      </c>
      <c r="S86" s="697">
        <v>7</v>
      </c>
      <c r="T86" s="697">
        <v>8</v>
      </c>
      <c r="U86" s="734"/>
      <c r="V86" s="734"/>
      <c r="W86" s="734"/>
      <c r="X86" s="734"/>
      <c r="Y86" s="735"/>
      <c r="Z86" s="734"/>
      <c r="AA86" s="734"/>
      <c r="AB86" s="1072"/>
      <c r="AC86" s="1082" t="s">
        <v>260</v>
      </c>
      <c r="AD86" s="746" t="s">
        <v>370</v>
      </c>
      <c r="AE86" s="746" t="s">
        <v>402</v>
      </c>
      <c r="AF86" s="746" t="s">
        <v>423</v>
      </c>
      <c r="AG86" s="746" t="s">
        <v>439</v>
      </c>
      <c r="AH86" s="746" t="s">
        <v>75</v>
      </c>
      <c r="AI86" s="746" t="s">
        <v>499</v>
      </c>
      <c r="AJ86" s="738"/>
      <c r="AK86" s="746"/>
      <c r="AL86" s="746"/>
      <c r="AM86" s="746"/>
      <c r="AN86" s="746"/>
      <c r="AO86" s="746"/>
      <c r="AP86" s="746"/>
      <c r="AQ86" s="1056"/>
    </row>
    <row r="87" spans="1:43" x14ac:dyDescent="0.3">
      <c r="A87" s="1057"/>
      <c r="B87" s="741">
        <v>3</v>
      </c>
      <c r="C87" s="742" t="s">
        <v>124</v>
      </c>
      <c r="D87" s="759" t="s">
        <v>85</v>
      </c>
      <c r="E87" s="744">
        <v>1955</v>
      </c>
      <c r="F87" s="692">
        <f t="shared" si="24"/>
        <v>61</v>
      </c>
      <c r="G87" s="767" t="s">
        <v>395</v>
      </c>
      <c r="H87" s="1048"/>
      <c r="I87" s="560">
        <v>1</v>
      </c>
      <c r="J87" s="750">
        <f>MIN(AC87:AC87:AQ87)</f>
        <v>0.88402777777777775</v>
      </c>
      <c r="K87" s="1071">
        <f t="shared" si="25"/>
        <v>50</v>
      </c>
      <c r="L87" s="1043">
        <f t="shared" si="26"/>
        <v>5</v>
      </c>
      <c r="M87" s="1053">
        <f t="shared" si="27"/>
        <v>50</v>
      </c>
      <c r="N87" s="734"/>
      <c r="O87" s="734"/>
      <c r="P87" s="766">
        <v>10</v>
      </c>
      <c r="Q87" s="766">
        <v>10</v>
      </c>
      <c r="R87" s="766">
        <v>10</v>
      </c>
      <c r="S87" s="766">
        <v>10</v>
      </c>
      <c r="T87" s="766">
        <v>10</v>
      </c>
      <c r="U87" s="734"/>
      <c r="V87" s="734"/>
      <c r="W87" s="734"/>
      <c r="X87" s="734"/>
      <c r="Y87" s="734"/>
      <c r="Z87" s="734"/>
      <c r="AA87" s="734"/>
      <c r="AB87" s="1072"/>
      <c r="AC87" s="1080"/>
      <c r="AD87" s="746"/>
      <c r="AE87" s="739">
        <v>0.92361111111111116</v>
      </c>
      <c r="AF87" s="739">
        <v>0.91319444444444453</v>
      </c>
      <c r="AG87" s="739">
        <v>0.92152777777777783</v>
      </c>
      <c r="AH87" s="739">
        <v>0.88402777777777775</v>
      </c>
      <c r="AI87" s="757" t="s">
        <v>492</v>
      </c>
      <c r="AJ87" s="757"/>
      <c r="AK87" s="746"/>
      <c r="AL87" s="746"/>
      <c r="AM87" s="746"/>
      <c r="AN87" s="746"/>
      <c r="AO87" s="746"/>
      <c r="AP87" s="746"/>
      <c r="AQ87" s="1083"/>
    </row>
    <row r="88" spans="1:43" x14ac:dyDescent="0.3">
      <c r="A88" s="1057"/>
      <c r="B88" s="741">
        <v>4</v>
      </c>
      <c r="C88" s="742" t="s">
        <v>124</v>
      </c>
      <c r="D88" s="759" t="s">
        <v>130</v>
      </c>
      <c r="E88" s="744">
        <v>1945</v>
      </c>
      <c r="F88" s="692">
        <f t="shared" si="24"/>
        <v>71</v>
      </c>
      <c r="G88" s="758" t="s">
        <v>63</v>
      </c>
      <c r="H88" s="1048"/>
      <c r="I88" s="199">
        <v>7</v>
      </c>
      <c r="J88" s="757" t="s">
        <v>427</v>
      </c>
      <c r="K88" s="1071">
        <f t="shared" si="25"/>
        <v>41</v>
      </c>
      <c r="L88" s="1043">
        <f t="shared" si="26"/>
        <v>7</v>
      </c>
      <c r="M88" s="1053">
        <f t="shared" si="27"/>
        <v>41</v>
      </c>
      <c r="N88" s="697">
        <v>8</v>
      </c>
      <c r="O88" s="697">
        <v>7</v>
      </c>
      <c r="P88" s="697">
        <v>5</v>
      </c>
      <c r="Q88" s="697">
        <v>6</v>
      </c>
      <c r="R88" s="697">
        <v>6</v>
      </c>
      <c r="S88" s="697">
        <v>5</v>
      </c>
      <c r="T88" s="697">
        <v>4</v>
      </c>
      <c r="U88" s="734"/>
      <c r="V88" s="734"/>
      <c r="W88" s="734"/>
      <c r="X88" s="734"/>
      <c r="Y88" s="734"/>
      <c r="Z88" s="734"/>
      <c r="AA88" s="734"/>
      <c r="AB88" s="1072"/>
      <c r="AC88" s="1080" t="s">
        <v>270</v>
      </c>
      <c r="AD88" s="746" t="s">
        <v>369</v>
      </c>
      <c r="AE88" s="746" t="s">
        <v>408</v>
      </c>
      <c r="AF88" s="746" t="s">
        <v>427</v>
      </c>
      <c r="AG88" s="746" t="s">
        <v>440</v>
      </c>
      <c r="AH88" s="746" t="s">
        <v>474</v>
      </c>
      <c r="AI88" s="746" t="s">
        <v>519</v>
      </c>
      <c r="AJ88" s="739"/>
      <c r="AK88" s="739"/>
      <c r="AL88" s="739"/>
      <c r="AM88" s="746"/>
      <c r="AN88" s="746"/>
      <c r="AO88" s="746"/>
      <c r="AP88" s="746"/>
      <c r="AQ88" s="1056"/>
    </row>
    <row r="89" spans="1:43" x14ac:dyDescent="0.3">
      <c r="A89" s="1057"/>
      <c r="B89" s="741">
        <v>5</v>
      </c>
      <c r="C89" s="742" t="s">
        <v>124</v>
      </c>
      <c r="D89" s="759" t="s">
        <v>133</v>
      </c>
      <c r="E89" s="744">
        <v>1953</v>
      </c>
      <c r="F89" s="692">
        <f t="shared" si="24"/>
        <v>63</v>
      </c>
      <c r="G89" s="758" t="s">
        <v>63</v>
      </c>
      <c r="H89" s="1048"/>
      <c r="I89" s="1049">
        <v>10</v>
      </c>
      <c r="J89" s="757" t="s">
        <v>406</v>
      </c>
      <c r="K89" s="1071">
        <f t="shared" si="25"/>
        <v>29</v>
      </c>
      <c r="L89" s="1043">
        <f t="shared" si="26"/>
        <v>5</v>
      </c>
      <c r="M89" s="1053">
        <f t="shared" si="27"/>
        <v>29</v>
      </c>
      <c r="N89" s="697">
        <v>5</v>
      </c>
      <c r="O89" s="697">
        <v>8</v>
      </c>
      <c r="P89" s="697">
        <v>6</v>
      </c>
      <c r="Q89" s="697">
        <v>5</v>
      </c>
      <c r="R89" s="734"/>
      <c r="S89" s="734"/>
      <c r="T89" s="697">
        <v>5</v>
      </c>
      <c r="U89" s="734"/>
      <c r="V89" s="734"/>
      <c r="W89" s="734"/>
      <c r="X89" s="734"/>
      <c r="Y89" s="734"/>
      <c r="Z89" s="734"/>
      <c r="AA89" s="734"/>
      <c r="AB89" s="1072"/>
      <c r="AC89" s="1080" t="s">
        <v>297</v>
      </c>
      <c r="AD89" s="746" t="s">
        <v>371</v>
      </c>
      <c r="AE89" s="746" t="s">
        <v>406</v>
      </c>
      <c r="AF89" s="746" t="s">
        <v>429</v>
      </c>
      <c r="AG89" s="775"/>
      <c r="AH89" s="746"/>
      <c r="AI89" s="746" t="s">
        <v>514</v>
      </c>
      <c r="AJ89" s="757"/>
      <c r="AK89" s="757"/>
      <c r="AL89" s="746"/>
      <c r="AM89" s="775"/>
      <c r="AN89" s="753"/>
      <c r="AO89" s="746"/>
      <c r="AP89" s="746"/>
      <c r="AQ89" s="1056"/>
    </row>
    <row r="90" spans="1:43" x14ac:dyDescent="0.3">
      <c r="A90" s="1057"/>
      <c r="B90" s="741">
        <v>6</v>
      </c>
      <c r="C90" s="742" t="s">
        <v>124</v>
      </c>
      <c r="D90" s="759" t="s">
        <v>131</v>
      </c>
      <c r="E90" s="744">
        <v>1945</v>
      </c>
      <c r="F90" s="692">
        <f t="shared" si="24"/>
        <v>71</v>
      </c>
      <c r="G90" s="774" t="s">
        <v>51</v>
      </c>
      <c r="H90" s="1048"/>
      <c r="I90" s="199">
        <v>8</v>
      </c>
      <c r="J90" s="757" t="s">
        <v>441</v>
      </c>
      <c r="K90" s="1071">
        <f t="shared" si="25"/>
        <v>18</v>
      </c>
      <c r="L90" s="1043">
        <f t="shared" si="26"/>
        <v>5</v>
      </c>
      <c r="M90" s="1053">
        <f t="shared" si="27"/>
        <v>18</v>
      </c>
      <c r="N90" s="697">
        <v>7</v>
      </c>
      <c r="O90" s="734"/>
      <c r="P90" s="734"/>
      <c r="Q90" s="697">
        <v>4</v>
      </c>
      <c r="R90" s="697">
        <v>7</v>
      </c>
      <c r="S90" s="1084">
        <v>0</v>
      </c>
      <c r="T90" s="1084">
        <v>0</v>
      </c>
      <c r="U90" s="734"/>
      <c r="V90" s="734"/>
      <c r="W90" s="734"/>
      <c r="X90" s="734"/>
      <c r="Y90" s="734"/>
      <c r="Z90" s="734"/>
      <c r="AA90" s="734"/>
      <c r="AB90" s="1072"/>
      <c r="AC90" s="1080" t="s">
        <v>295</v>
      </c>
      <c r="AD90" s="749"/>
      <c r="AE90" s="746"/>
      <c r="AF90" s="746" t="s">
        <v>430</v>
      </c>
      <c r="AG90" s="746" t="s">
        <v>441</v>
      </c>
      <c r="AH90" s="776" t="s">
        <v>442</v>
      </c>
      <c r="AI90" s="776" t="s">
        <v>442</v>
      </c>
      <c r="AJ90" s="746"/>
      <c r="AK90" s="746"/>
      <c r="AL90" s="746"/>
      <c r="AM90" s="746"/>
      <c r="AN90" s="738"/>
      <c r="AO90" s="739"/>
      <c r="AP90" s="738"/>
      <c r="AQ90" s="1083"/>
    </row>
    <row r="91" spans="1:43" x14ac:dyDescent="0.3">
      <c r="A91" s="1057"/>
      <c r="B91" s="741">
        <v>7</v>
      </c>
      <c r="C91" s="742" t="s">
        <v>124</v>
      </c>
      <c r="D91" s="759" t="s">
        <v>340</v>
      </c>
      <c r="E91" s="744">
        <v>1950</v>
      </c>
      <c r="F91" s="692">
        <f t="shared" si="24"/>
        <v>66</v>
      </c>
      <c r="G91" s="774" t="s">
        <v>51</v>
      </c>
      <c r="H91" s="1048"/>
      <c r="I91" s="1049">
        <v>3</v>
      </c>
      <c r="J91" s="957">
        <f>MIN(AC91:AC91:AQ91)</f>
        <v>0.96388888888888891</v>
      </c>
      <c r="K91" s="1071">
        <f t="shared" si="25"/>
        <v>17</v>
      </c>
      <c r="L91" s="1043">
        <f t="shared" si="26"/>
        <v>2</v>
      </c>
      <c r="M91" s="1053">
        <f t="shared" si="27"/>
        <v>17</v>
      </c>
      <c r="N91" s="734"/>
      <c r="O91" s="734"/>
      <c r="P91" s="734"/>
      <c r="Q91" s="734"/>
      <c r="R91" s="734"/>
      <c r="S91" s="697">
        <v>8</v>
      </c>
      <c r="T91" s="697">
        <v>9</v>
      </c>
      <c r="U91" s="734"/>
      <c r="V91" s="734"/>
      <c r="W91" s="734"/>
      <c r="X91" s="734"/>
      <c r="Y91" s="734"/>
      <c r="Z91" s="734"/>
      <c r="AA91" s="734"/>
      <c r="AB91" s="1072"/>
      <c r="AC91" s="1080"/>
      <c r="AD91" s="746"/>
      <c r="AE91" s="739"/>
      <c r="AF91" s="746"/>
      <c r="AG91" s="746"/>
      <c r="AH91" s="779">
        <v>0.96597222222222223</v>
      </c>
      <c r="AI91" s="738">
        <v>0.96388888888888891</v>
      </c>
      <c r="AJ91" s="739"/>
      <c r="AK91" s="746"/>
      <c r="AL91" s="746"/>
      <c r="AM91" s="746"/>
      <c r="AN91" s="746"/>
      <c r="AO91" s="746"/>
      <c r="AP91" s="739"/>
      <c r="AQ91" s="1056"/>
    </row>
    <row r="92" spans="1:43" x14ac:dyDescent="0.3">
      <c r="A92" s="1057"/>
      <c r="B92" s="741">
        <v>8</v>
      </c>
      <c r="C92" s="742" t="s">
        <v>124</v>
      </c>
      <c r="D92" s="759" t="s">
        <v>128</v>
      </c>
      <c r="E92" s="744">
        <v>1948</v>
      </c>
      <c r="F92" s="692">
        <f t="shared" si="24"/>
        <v>68</v>
      </c>
      <c r="G92" s="758" t="s">
        <v>63</v>
      </c>
      <c r="H92" s="1048"/>
      <c r="I92" s="199">
        <v>11</v>
      </c>
      <c r="J92" s="746" t="s">
        <v>371</v>
      </c>
      <c r="K92" s="1071">
        <f t="shared" si="25"/>
        <v>17</v>
      </c>
      <c r="L92" s="1043">
        <f t="shared" si="26"/>
        <v>4</v>
      </c>
      <c r="M92" s="1053">
        <f t="shared" si="27"/>
        <v>17</v>
      </c>
      <c r="N92" s="697">
        <v>6</v>
      </c>
      <c r="O92" s="734"/>
      <c r="P92" s="697">
        <v>4</v>
      </c>
      <c r="Q92" s="734"/>
      <c r="R92" s="734"/>
      <c r="S92" s="697">
        <v>4</v>
      </c>
      <c r="T92" s="697">
        <v>3</v>
      </c>
      <c r="U92" s="734"/>
      <c r="V92" s="734"/>
      <c r="W92" s="734"/>
      <c r="X92" s="734"/>
      <c r="Y92" s="734"/>
      <c r="Z92" s="734"/>
      <c r="AA92" s="734"/>
      <c r="AB92" s="1072"/>
      <c r="AC92" s="1080" t="s">
        <v>296</v>
      </c>
      <c r="AD92" s="746"/>
      <c r="AE92" s="746" t="s">
        <v>409</v>
      </c>
      <c r="AF92" s="738"/>
      <c r="AG92" s="757"/>
      <c r="AH92" s="746" t="s">
        <v>371</v>
      </c>
      <c r="AI92" s="746" t="s">
        <v>521</v>
      </c>
      <c r="AJ92" s="739"/>
      <c r="AK92" s="746"/>
      <c r="AL92" s="746"/>
      <c r="AM92" s="746"/>
      <c r="AN92" s="746"/>
      <c r="AO92" s="746"/>
      <c r="AP92" s="739"/>
      <c r="AQ92" s="1056"/>
    </row>
    <row r="93" spans="1:43" x14ac:dyDescent="0.3">
      <c r="A93" s="1057"/>
      <c r="B93" s="741">
        <v>9</v>
      </c>
      <c r="C93" s="742" t="s">
        <v>124</v>
      </c>
      <c r="D93" s="759" t="s">
        <v>127</v>
      </c>
      <c r="E93" s="744">
        <v>1952</v>
      </c>
      <c r="F93" s="692">
        <f t="shared" si="24"/>
        <v>64</v>
      </c>
      <c r="G93" s="758" t="s">
        <v>63</v>
      </c>
      <c r="H93" s="1048"/>
      <c r="I93" s="199">
        <v>5</v>
      </c>
      <c r="J93" s="746" t="s">
        <v>424</v>
      </c>
      <c r="K93" s="1071">
        <f t="shared" si="25"/>
        <v>14</v>
      </c>
      <c r="L93" s="1043">
        <f t="shared" si="26"/>
        <v>3</v>
      </c>
      <c r="M93" s="1053">
        <f t="shared" si="27"/>
        <v>14</v>
      </c>
      <c r="N93" s="734"/>
      <c r="O93" s="734"/>
      <c r="P93" s="697">
        <v>7</v>
      </c>
      <c r="Q93" s="697">
        <v>7</v>
      </c>
      <c r="R93" s="1084">
        <v>0</v>
      </c>
      <c r="S93" s="777"/>
      <c r="T93" s="734"/>
      <c r="U93" s="734"/>
      <c r="V93" s="734"/>
      <c r="W93" s="734"/>
      <c r="X93" s="734"/>
      <c r="Y93" s="734"/>
      <c r="Z93" s="734"/>
      <c r="AA93" s="734"/>
      <c r="AB93" s="1072"/>
      <c r="AC93" s="1080"/>
      <c r="AD93" s="746"/>
      <c r="AE93" s="746" t="s">
        <v>403</v>
      </c>
      <c r="AF93" s="746" t="s">
        <v>424</v>
      </c>
      <c r="AG93" s="1085" t="s">
        <v>442</v>
      </c>
      <c r="AH93" s="746"/>
      <c r="AI93" s="738"/>
      <c r="AJ93" s="739"/>
      <c r="AK93" s="746"/>
      <c r="AL93" s="746"/>
      <c r="AM93" s="746"/>
      <c r="AN93" s="746"/>
      <c r="AO93" s="746"/>
      <c r="AP93" s="739"/>
      <c r="AQ93" s="1056"/>
    </row>
    <row r="94" spans="1:43" x14ac:dyDescent="0.3">
      <c r="A94" s="1057"/>
      <c r="B94" s="741">
        <v>10</v>
      </c>
      <c r="C94" s="742" t="s">
        <v>124</v>
      </c>
      <c r="D94" s="759" t="s">
        <v>248</v>
      </c>
      <c r="E94" s="744">
        <v>1950</v>
      </c>
      <c r="F94" s="692">
        <f t="shared" si="24"/>
        <v>66</v>
      </c>
      <c r="G94" s="756" t="s">
        <v>53</v>
      </c>
      <c r="H94" s="1048"/>
      <c r="I94" s="199">
        <v>6</v>
      </c>
      <c r="J94" s="746" t="s">
        <v>506</v>
      </c>
      <c r="K94" s="1071">
        <f t="shared" si="25"/>
        <v>6</v>
      </c>
      <c r="L94" s="1043">
        <f t="shared" si="26"/>
        <v>1</v>
      </c>
      <c r="M94" s="1053">
        <f t="shared" si="27"/>
        <v>6</v>
      </c>
      <c r="N94" s="777"/>
      <c r="O94" s="777"/>
      <c r="P94" s="777"/>
      <c r="Q94" s="777"/>
      <c r="R94" s="777"/>
      <c r="S94" s="777"/>
      <c r="T94" s="697">
        <v>6</v>
      </c>
      <c r="U94" s="734"/>
      <c r="V94" s="734"/>
      <c r="W94" s="734"/>
      <c r="X94" s="734"/>
      <c r="Y94" s="734"/>
      <c r="Z94" s="734"/>
      <c r="AA94" s="734"/>
      <c r="AB94" s="1072"/>
      <c r="AC94" s="1080"/>
      <c r="AD94" s="746"/>
      <c r="AE94" s="746"/>
      <c r="AF94" s="738"/>
      <c r="AG94" s="757"/>
      <c r="AH94" s="746"/>
      <c r="AI94" s="757" t="s">
        <v>506</v>
      </c>
      <c r="AJ94" s="739"/>
      <c r="AK94" s="746"/>
      <c r="AL94" s="746"/>
      <c r="AM94" s="746"/>
      <c r="AN94" s="746"/>
      <c r="AO94" s="746"/>
      <c r="AP94" s="739"/>
      <c r="AQ94" s="1056"/>
    </row>
    <row r="95" spans="1:43" x14ac:dyDescent="0.3">
      <c r="A95" s="1057"/>
      <c r="B95" s="741">
        <v>11</v>
      </c>
      <c r="C95" s="742" t="s">
        <v>124</v>
      </c>
      <c r="D95" s="759" t="s">
        <v>473</v>
      </c>
      <c r="E95" s="744">
        <v>1953</v>
      </c>
      <c r="F95" s="692">
        <f t="shared" si="24"/>
        <v>63</v>
      </c>
      <c r="G95" s="693" t="s">
        <v>367</v>
      </c>
      <c r="H95" s="1048"/>
      <c r="I95" s="199">
        <v>9</v>
      </c>
      <c r="J95" s="757" t="s">
        <v>440</v>
      </c>
      <c r="K95" s="1071">
        <f t="shared" si="25"/>
        <v>6</v>
      </c>
      <c r="L95" s="1043">
        <f t="shared" si="26"/>
        <v>1</v>
      </c>
      <c r="M95" s="1053">
        <f t="shared" si="27"/>
        <v>6</v>
      </c>
      <c r="N95" s="777"/>
      <c r="O95" s="777"/>
      <c r="P95" s="777"/>
      <c r="Q95" s="777"/>
      <c r="R95" s="777"/>
      <c r="S95" s="697">
        <v>6</v>
      </c>
      <c r="T95" s="734"/>
      <c r="U95" s="734"/>
      <c r="V95" s="734"/>
      <c r="W95" s="734"/>
      <c r="X95" s="734"/>
      <c r="Y95" s="734"/>
      <c r="Z95" s="734"/>
      <c r="AA95" s="734"/>
      <c r="AB95" s="1072"/>
      <c r="AC95" s="1080"/>
      <c r="AD95" s="746"/>
      <c r="AE95" s="746"/>
      <c r="AF95" s="746"/>
      <c r="AG95" s="775"/>
      <c r="AH95" s="746" t="s">
        <v>440</v>
      </c>
      <c r="AI95" s="775"/>
      <c r="AJ95" s="739"/>
      <c r="AK95" s="746"/>
      <c r="AL95" s="746"/>
      <c r="AM95" s="746"/>
      <c r="AN95" s="746"/>
      <c r="AO95" s="746"/>
      <c r="AP95" s="739"/>
      <c r="AQ95" s="1056"/>
    </row>
    <row r="96" spans="1:43" x14ac:dyDescent="0.3">
      <c r="A96" s="1014"/>
      <c r="B96" s="760">
        <v>11</v>
      </c>
      <c r="C96" s="742"/>
      <c r="D96" s="1017"/>
      <c r="E96" s="1018"/>
      <c r="F96" s="1018"/>
      <c r="G96" s="1019"/>
      <c r="H96" s="108"/>
      <c r="I96" s="109"/>
      <c r="J96" s="110"/>
      <c r="K96" s="1023"/>
      <c r="L96" s="1024"/>
      <c r="M96" s="1025">
        <f t="shared" ref="M96" si="28">SUM(N96:AB96)</f>
        <v>47</v>
      </c>
      <c r="N96" s="1026">
        <f t="shared" ref="N96:AB96" si="29">COUNTIF(N85:N95,"&gt;-1")</f>
        <v>6</v>
      </c>
      <c r="O96" s="1086">
        <f t="shared" si="29"/>
        <v>4</v>
      </c>
      <c r="P96" s="1086">
        <f t="shared" si="29"/>
        <v>7</v>
      </c>
      <c r="Q96" s="1086">
        <f t="shared" si="29"/>
        <v>7</v>
      </c>
      <c r="R96" s="1086">
        <f t="shared" si="29"/>
        <v>6</v>
      </c>
      <c r="S96" s="1086">
        <f t="shared" si="29"/>
        <v>8</v>
      </c>
      <c r="T96" s="1086">
        <f t="shared" si="29"/>
        <v>9</v>
      </c>
      <c r="U96" s="1086">
        <f t="shared" si="29"/>
        <v>0</v>
      </c>
      <c r="V96" s="1086">
        <f t="shared" si="29"/>
        <v>0</v>
      </c>
      <c r="W96" s="1086">
        <f t="shared" si="29"/>
        <v>0</v>
      </c>
      <c r="X96" s="1086">
        <f t="shared" si="29"/>
        <v>0</v>
      </c>
      <c r="Y96" s="1086">
        <f t="shared" si="29"/>
        <v>0</v>
      </c>
      <c r="Z96" s="1086">
        <f t="shared" si="29"/>
        <v>0</v>
      </c>
      <c r="AA96" s="1086">
        <f t="shared" si="29"/>
        <v>0</v>
      </c>
      <c r="AB96" s="1087">
        <f t="shared" si="29"/>
        <v>0</v>
      </c>
      <c r="AC96" s="1028"/>
      <c r="AD96" s="1029"/>
      <c r="AE96" s="1030"/>
      <c r="AF96" s="1029"/>
      <c r="AG96" s="1029"/>
      <c r="AH96" s="1029"/>
      <c r="AI96" s="1029"/>
      <c r="AJ96" s="1029"/>
      <c r="AK96" s="1029"/>
      <c r="AL96" s="1029"/>
      <c r="AM96" s="1029"/>
      <c r="AN96" s="1032"/>
      <c r="AO96" s="1032"/>
      <c r="AP96" s="1029"/>
      <c r="AQ96" s="1033"/>
    </row>
    <row r="97" spans="1:43" x14ac:dyDescent="0.35">
      <c r="A97" s="402" t="s">
        <v>0</v>
      </c>
      <c r="B97" s="403" t="s">
        <v>1</v>
      </c>
      <c r="C97" s="404" t="s">
        <v>2</v>
      </c>
      <c r="D97" s="405" t="s">
        <v>3</v>
      </c>
      <c r="E97" s="406" t="s">
        <v>4</v>
      </c>
      <c r="F97" s="406" t="s">
        <v>5</v>
      </c>
      <c r="G97" s="407" t="s">
        <v>6</v>
      </c>
      <c r="H97" s="408" t="s">
        <v>7</v>
      </c>
      <c r="I97" s="409" t="s">
        <v>8</v>
      </c>
      <c r="J97" s="410" t="s">
        <v>9</v>
      </c>
      <c r="K97" s="411" t="s">
        <v>10</v>
      </c>
      <c r="L97" s="412" t="s">
        <v>11</v>
      </c>
      <c r="M97" s="413" t="s">
        <v>12</v>
      </c>
      <c r="N97" s="414" t="s">
        <v>13</v>
      </c>
      <c r="O97" s="406" t="s">
        <v>14</v>
      </c>
      <c r="P97" s="406" t="s">
        <v>15</v>
      </c>
      <c r="Q97" s="406" t="s">
        <v>16</v>
      </c>
      <c r="R97" s="406" t="s">
        <v>17</v>
      </c>
      <c r="S97" s="406" t="s">
        <v>18</v>
      </c>
      <c r="T97" s="406" t="s">
        <v>19</v>
      </c>
      <c r="U97" s="406" t="s">
        <v>20</v>
      </c>
      <c r="V97" s="406" t="s">
        <v>21</v>
      </c>
      <c r="W97" s="406" t="s">
        <v>22</v>
      </c>
      <c r="X97" s="406" t="s">
        <v>23</v>
      </c>
      <c r="Y97" s="406" t="s">
        <v>24</v>
      </c>
      <c r="Z97" s="406" t="s">
        <v>25</v>
      </c>
      <c r="AA97" s="406" t="s">
        <v>26</v>
      </c>
      <c r="AB97" s="415" t="s">
        <v>27</v>
      </c>
      <c r="AC97" s="416" t="s">
        <v>28</v>
      </c>
      <c r="AD97" s="417" t="s">
        <v>29</v>
      </c>
      <c r="AE97" s="417" t="s">
        <v>30</v>
      </c>
      <c r="AF97" s="417" t="s">
        <v>31</v>
      </c>
      <c r="AG97" s="417" t="s">
        <v>32</v>
      </c>
      <c r="AH97" s="417" t="s">
        <v>33</v>
      </c>
      <c r="AI97" s="417" t="s">
        <v>34</v>
      </c>
      <c r="AJ97" s="417" t="s">
        <v>35</v>
      </c>
      <c r="AK97" s="417" t="s">
        <v>36</v>
      </c>
      <c r="AL97" s="417" t="s">
        <v>37</v>
      </c>
      <c r="AM97" s="417" t="s">
        <v>38</v>
      </c>
      <c r="AN97" s="417" t="s">
        <v>39</v>
      </c>
      <c r="AO97" s="417" t="s">
        <v>40</v>
      </c>
      <c r="AP97" s="417" t="s">
        <v>41</v>
      </c>
      <c r="AQ97" s="418" t="s">
        <v>42</v>
      </c>
    </row>
    <row r="98" spans="1:43" x14ac:dyDescent="0.3">
      <c r="A98" s="828" t="s">
        <v>137</v>
      </c>
      <c r="B98" s="84">
        <v>1</v>
      </c>
      <c r="C98" s="742" t="s">
        <v>138</v>
      </c>
      <c r="D98" s="759" t="s">
        <v>299</v>
      </c>
      <c r="E98" s="744">
        <v>2001</v>
      </c>
      <c r="F98" s="692">
        <f t="shared" ref="F98:F109" si="30">SUM(2016-E98)</f>
        <v>15</v>
      </c>
      <c r="G98" s="756" t="s">
        <v>53</v>
      </c>
      <c r="H98" s="1048" t="s">
        <v>47</v>
      </c>
      <c r="I98" s="1070">
        <v>5</v>
      </c>
      <c r="J98" s="957">
        <f>MIN(AC98:AC98:AQ98)</f>
        <v>0.9</v>
      </c>
      <c r="K98" s="1071">
        <f t="shared" ref="K98:K109" si="31">IF(COUNTIF(N98:AB98,"&gt;=0")&lt;11,SUM(N98:AB98),SUM(LARGE(N98:AB98,1),LARGE(N98:AB98,2),LARGE(N98:AB98,3),LARGE(N98:AB98,4),LARGE(N98:AB98,5),LARGE(N98:AB98,6),LARGE(N98:AB98,7),LARGE(N98:AB98,8),LARGE(N98:AB98,9),LARGE(N98:AB98,10)))</f>
        <v>53</v>
      </c>
      <c r="L98" s="1043">
        <f t="shared" ref="L98:L109" si="32">SUM(COUNTIF(N98:AB98,"&gt;-1"))</f>
        <v>6</v>
      </c>
      <c r="M98" s="1053">
        <f t="shared" ref="M98:M109" si="33">SUM(N98:AB98)</f>
        <v>53</v>
      </c>
      <c r="N98" s="697">
        <v>9</v>
      </c>
      <c r="O98" s="766">
        <v>10</v>
      </c>
      <c r="P98" s="766">
        <v>10</v>
      </c>
      <c r="Q98" s="697">
        <v>9</v>
      </c>
      <c r="R98" s="734"/>
      <c r="S98" s="697">
        <v>8</v>
      </c>
      <c r="T98" s="697">
        <v>7</v>
      </c>
      <c r="U98" s="734"/>
      <c r="V98" s="734"/>
      <c r="W98" s="735"/>
      <c r="X98" s="734"/>
      <c r="Y98" s="734"/>
      <c r="Z98" s="734"/>
      <c r="AA98" s="113"/>
      <c r="AB98" s="1072"/>
      <c r="AC98" s="273">
        <v>0.93888888888888899</v>
      </c>
      <c r="AD98" s="114">
        <v>0.93402777777777779</v>
      </c>
      <c r="AE98" s="114">
        <v>0.93680555555555556</v>
      </c>
      <c r="AF98" s="114">
        <v>0.93541666666666667</v>
      </c>
      <c r="AG98" s="114"/>
      <c r="AH98" s="778">
        <v>0.9277777777777777</v>
      </c>
      <c r="AI98" s="114">
        <v>0.9</v>
      </c>
      <c r="AJ98" s="114"/>
      <c r="AK98" s="114"/>
      <c r="AL98" s="114"/>
      <c r="AM98" s="114"/>
      <c r="AN98" s="114"/>
      <c r="AO98" s="114"/>
      <c r="AP98" s="114"/>
      <c r="AQ98" s="115"/>
    </row>
    <row r="99" spans="1:43" x14ac:dyDescent="0.3">
      <c r="A99" s="1057"/>
      <c r="B99" s="741">
        <v>2</v>
      </c>
      <c r="C99" s="742" t="s">
        <v>138</v>
      </c>
      <c r="D99" s="759" t="s">
        <v>421</v>
      </c>
      <c r="E99" s="744">
        <v>1986</v>
      </c>
      <c r="F99" s="692">
        <f t="shared" si="30"/>
        <v>30</v>
      </c>
      <c r="G99" s="767" t="s">
        <v>49</v>
      </c>
      <c r="H99" s="1048"/>
      <c r="I99" s="1070">
        <v>6</v>
      </c>
      <c r="J99" s="957">
        <f>MIN(AC99:AC99:AQ99)</f>
        <v>0.91319444444444453</v>
      </c>
      <c r="K99" s="1071">
        <f t="shared" si="31"/>
        <v>33</v>
      </c>
      <c r="L99" s="1043">
        <f t="shared" si="32"/>
        <v>4</v>
      </c>
      <c r="M99" s="1053">
        <f t="shared" si="33"/>
        <v>33</v>
      </c>
      <c r="N99" s="734"/>
      <c r="O99" s="734"/>
      <c r="P99" s="734"/>
      <c r="Q99" s="697">
        <v>8</v>
      </c>
      <c r="R99" s="766">
        <v>10</v>
      </c>
      <c r="S99" s="697">
        <v>9</v>
      </c>
      <c r="T99" s="697">
        <v>6</v>
      </c>
      <c r="U99" s="735"/>
      <c r="V99" s="734"/>
      <c r="W99" s="734"/>
      <c r="X99" s="734"/>
      <c r="Y99" s="734"/>
      <c r="Z99" s="734"/>
      <c r="AA99" s="734"/>
      <c r="AB99" s="1072"/>
      <c r="AC99" s="1080"/>
      <c r="AD99" s="746"/>
      <c r="AE99" s="746"/>
      <c r="AF99" s="778">
        <v>0.94861111111111107</v>
      </c>
      <c r="AG99" s="778">
        <v>0.92847222222222225</v>
      </c>
      <c r="AH99" s="778">
        <v>0.91527777777777775</v>
      </c>
      <c r="AI99" s="778">
        <v>0.91319444444444453</v>
      </c>
      <c r="AJ99" s="746"/>
      <c r="AK99" s="778"/>
      <c r="AL99" s="746"/>
      <c r="AM99" s="746"/>
      <c r="AN99" s="746"/>
      <c r="AO99" s="778"/>
      <c r="AP99" s="778"/>
      <c r="AQ99" s="115"/>
    </row>
    <row r="100" spans="1:43" x14ac:dyDescent="0.3">
      <c r="A100" s="1057"/>
      <c r="B100" s="741">
        <v>3</v>
      </c>
      <c r="C100" s="742" t="s">
        <v>138</v>
      </c>
      <c r="D100" s="754" t="s">
        <v>140</v>
      </c>
      <c r="E100" s="755">
        <v>1993</v>
      </c>
      <c r="F100" s="692">
        <f t="shared" si="30"/>
        <v>23</v>
      </c>
      <c r="G100" s="733" t="s">
        <v>61</v>
      </c>
      <c r="H100" s="1048"/>
      <c r="I100" s="1070">
        <v>10</v>
      </c>
      <c r="J100" s="757" t="s">
        <v>466</v>
      </c>
      <c r="K100" s="1071">
        <f t="shared" si="31"/>
        <v>31</v>
      </c>
      <c r="L100" s="1043">
        <f t="shared" si="32"/>
        <v>4</v>
      </c>
      <c r="M100" s="1053">
        <f t="shared" si="33"/>
        <v>31</v>
      </c>
      <c r="N100" s="734"/>
      <c r="O100" s="697">
        <v>8</v>
      </c>
      <c r="P100" s="697">
        <v>9</v>
      </c>
      <c r="Q100" s="697">
        <v>7</v>
      </c>
      <c r="R100" s="734"/>
      <c r="S100" s="697">
        <v>7</v>
      </c>
      <c r="T100" s="734"/>
      <c r="U100" s="734"/>
      <c r="V100" s="734"/>
      <c r="W100" s="735"/>
      <c r="X100" s="734"/>
      <c r="Y100" s="734"/>
      <c r="Z100" s="734"/>
      <c r="AA100" s="734"/>
      <c r="AB100" s="1072"/>
      <c r="AC100" s="1088"/>
      <c r="AD100" s="746" t="s">
        <v>372</v>
      </c>
      <c r="AE100" s="746" t="s">
        <v>405</v>
      </c>
      <c r="AF100" s="746" t="s">
        <v>428</v>
      </c>
      <c r="AG100" s="746"/>
      <c r="AH100" s="746" t="s">
        <v>466</v>
      </c>
      <c r="AI100" s="778"/>
      <c r="AJ100" s="778"/>
      <c r="AK100" s="778"/>
      <c r="AL100" s="778"/>
      <c r="AM100" s="778"/>
      <c r="AN100" s="746"/>
      <c r="AO100" s="778"/>
      <c r="AP100" s="778"/>
      <c r="AQ100" s="1089"/>
    </row>
    <row r="101" spans="1:43" x14ac:dyDescent="0.3">
      <c r="A101" s="1057"/>
      <c r="B101" s="741">
        <v>4</v>
      </c>
      <c r="C101" s="742" t="s">
        <v>138</v>
      </c>
      <c r="D101" s="759" t="s">
        <v>144</v>
      </c>
      <c r="E101" s="744">
        <v>1986</v>
      </c>
      <c r="F101" s="692">
        <f t="shared" si="30"/>
        <v>30</v>
      </c>
      <c r="G101" s="756" t="s">
        <v>53</v>
      </c>
      <c r="H101" s="1048"/>
      <c r="I101" s="1070">
        <v>12</v>
      </c>
      <c r="J101" s="757" t="s">
        <v>373</v>
      </c>
      <c r="K101" s="1071">
        <f t="shared" si="31"/>
        <v>28</v>
      </c>
      <c r="L101" s="1043">
        <f t="shared" si="32"/>
        <v>4</v>
      </c>
      <c r="M101" s="1053">
        <f t="shared" si="33"/>
        <v>28</v>
      </c>
      <c r="N101" s="697">
        <v>7</v>
      </c>
      <c r="O101" s="697">
        <v>7</v>
      </c>
      <c r="P101" s="734"/>
      <c r="Q101" s="734"/>
      <c r="R101" s="697">
        <v>9</v>
      </c>
      <c r="S101" s="697">
        <v>5</v>
      </c>
      <c r="T101" s="734"/>
      <c r="U101" s="734"/>
      <c r="V101" s="734"/>
      <c r="W101" s="734"/>
      <c r="X101" s="734"/>
      <c r="Y101" s="734"/>
      <c r="Z101" s="734"/>
      <c r="AA101" s="734"/>
      <c r="AB101" s="1072"/>
      <c r="AC101" s="1080" t="s">
        <v>301</v>
      </c>
      <c r="AD101" s="746" t="s">
        <v>373</v>
      </c>
      <c r="AE101" s="779"/>
      <c r="AF101" s="779"/>
      <c r="AG101" s="746" t="s">
        <v>443</v>
      </c>
      <c r="AH101" s="746" t="s">
        <v>477</v>
      </c>
      <c r="AI101" s="778"/>
      <c r="AJ101" s="778"/>
      <c r="AK101" s="746"/>
      <c r="AL101" s="778"/>
      <c r="AM101" s="780"/>
      <c r="AN101" s="780"/>
      <c r="AO101" s="746"/>
      <c r="AP101" s="746"/>
      <c r="AQ101" s="1056"/>
    </row>
    <row r="102" spans="1:43" x14ac:dyDescent="0.3">
      <c r="A102" s="1057"/>
      <c r="B102" s="741">
        <v>5</v>
      </c>
      <c r="C102" s="742" t="s">
        <v>138</v>
      </c>
      <c r="D102" s="759" t="s">
        <v>300</v>
      </c>
      <c r="E102" s="744">
        <v>2000</v>
      </c>
      <c r="F102" s="692">
        <f t="shared" si="30"/>
        <v>16</v>
      </c>
      <c r="G102" s="767" t="s">
        <v>61</v>
      </c>
      <c r="H102" s="1048" t="s">
        <v>47</v>
      </c>
      <c r="I102" s="1070">
        <v>7</v>
      </c>
      <c r="J102" s="957">
        <f>MIN(AC102:AC102:AQ102)</f>
        <v>0.9604166666666667</v>
      </c>
      <c r="K102" s="1071">
        <f t="shared" si="31"/>
        <v>23</v>
      </c>
      <c r="L102" s="1043">
        <f t="shared" si="32"/>
        <v>3</v>
      </c>
      <c r="M102" s="1053">
        <f t="shared" si="33"/>
        <v>23</v>
      </c>
      <c r="N102" s="697">
        <v>8</v>
      </c>
      <c r="O102" s="697">
        <v>9</v>
      </c>
      <c r="P102" s="734"/>
      <c r="Q102" s="734"/>
      <c r="R102" s="734"/>
      <c r="S102" s="697">
        <v>6</v>
      </c>
      <c r="T102" s="734"/>
      <c r="U102" s="735"/>
      <c r="V102" s="734"/>
      <c r="W102" s="735"/>
      <c r="X102" s="734"/>
      <c r="Y102" s="734"/>
      <c r="Z102" s="734"/>
      <c r="AA102" s="735"/>
      <c r="AB102" s="1059"/>
      <c r="AC102" s="1090">
        <v>0.9819444444444444</v>
      </c>
      <c r="AD102" s="778">
        <v>0.9604166666666667</v>
      </c>
      <c r="AE102" s="746"/>
      <c r="AF102" s="746"/>
      <c r="AG102" s="778"/>
      <c r="AH102" s="746" t="s">
        <v>427</v>
      </c>
      <c r="AI102" s="778"/>
      <c r="AJ102" s="778"/>
      <c r="AK102" s="778"/>
      <c r="AL102" s="778"/>
      <c r="AM102" s="778"/>
      <c r="AN102" s="778"/>
      <c r="AO102" s="778"/>
      <c r="AP102" s="778"/>
      <c r="AQ102" s="1091"/>
    </row>
    <row r="103" spans="1:43" x14ac:dyDescent="0.3">
      <c r="A103" s="1057"/>
      <c r="B103" s="741">
        <v>6</v>
      </c>
      <c r="C103" s="742" t="s">
        <v>138</v>
      </c>
      <c r="D103" s="759" t="s">
        <v>419</v>
      </c>
      <c r="E103" s="744">
        <v>1983</v>
      </c>
      <c r="F103" s="692">
        <f t="shared" si="30"/>
        <v>33</v>
      </c>
      <c r="G103" s="767" t="s">
        <v>55</v>
      </c>
      <c r="H103" s="1048" t="s">
        <v>437</v>
      </c>
      <c r="I103" s="1070">
        <v>2</v>
      </c>
      <c r="J103" s="957">
        <f>MIN(AC103:AC103:AQ103)</f>
        <v>0.82638888888888884</v>
      </c>
      <c r="K103" s="1071">
        <f t="shared" si="31"/>
        <v>19</v>
      </c>
      <c r="L103" s="1043">
        <f t="shared" si="32"/>
        <v>2</v>
      </c>
      <c r="M103" s="1053">
        <f t="shared" si="33"/>
        <v>19</v>
      </c>
      <c r="N103" s="734"/>
      <c r="O103" s="734"/>
      <c r="P103" s="734"/>
      <c r="Q103" s="766">
        <v>10</v>
      </c>
      <c r="R103" s="734"/>
      <c r="S103" s="734"/>
      <c r="T103" s="697">
        <v>9</v>
      </c>
      <c r="U103" s="735"/>
      <c r="V103" s="734"/>
      <c r="W103" s="735"/>
      <c r="X103" s="735"/>
      <c r="Y103" s="734"/>
      <c r="Z103" s="734"/>
      <c r="AA103" s="735"/>
      <c r="AB103" s="1072"/>
      <c r="AC103" s="1080"/>
      <c r="AD103" s="757"/>
      <c r="AE103" s="746"/>
      <c r="AF103" s="778">
        <v>0.82638888888888884</v>
      </c>
      <c r="AG103" s="778"/>
      <c r="AH103" s="746"/>
      <c r="AI103" s="746" t="s">
        <v>486</v>
      </c>
      <c r="AJ103" s="746"/>
      <c r="AK103" s="778"/>
      <c r="AL103" s="778"/>
      <c r="AM103" s="746"/>
      <c r="AN103" s="746"/>
      <c r="AO103" s="778"/>
      <c r="AP103" s="746"/>
      <c r="AQ103" s="1056"/>
    </row>
    <row r="104" spans="1:43" x14ac:dyDescent="0.3">
      <c r="A104" s="1057"/>
      <c r="B104" s="741">
        <v>7</v>
      </c>
      <c r="C104" s="742" t="s">
        <v>138</v>
      </c>
      <c r="D104" s="759" t="s">
        <v>455</v>
      </c>
      <c r="E104" s="744">
        <v>1991</v>
      </c>
      <c r="F104" s="692">
        <f t="shared" si="30"/>
        <v>25</v>
      </c>
      <c r="G104" s="767" t="s">
        <v>456</v>
      </c>
      <c r="H104" s="1048" t="s">
        <v>480</v>
      </c>
      <c r="I104" s="1070">
        <v>3</v>
      </c>
      <c r="J104" s="957">
        <f>MIN(AC104:AC104:AQ104)</f>
        <v>0.86249999999999993</v>
      </c>
      <c r="K104" s="1071">
        <f t="shared" si="31"/>
        <v>18</v>
      </c>
      <c r="L104" s="1043">
        <f t="shared" si="32"/>
        <v>2</v>
      </c>
      <c r="M104" s="1053">
        <f t="shared" si="33"/>
        <v>18</v>
      </c>
      <c r="N104" s="734"/>
      <c r="O104" s="734"/>
      <c r="P104" s="734"/>
      <c r="Q104" s="734"/>
      <c r="R104" s="734"/>
      <c r="S104" s="766">
        <v>10</v>
      </c>
      <c r="T104" s="697">
        <v>8</v>
      </c>
      <c r="U104" s="734"/>
      <c r="V104" s="734"/>
      <c r="W104" s="735"/>
      <c r="X104" s="734"/>
      <c r="Y104" s="734"/>
      <c r="Z104" s="734"/>
      <c r="AA104" s="735"/>
      <c r="AB104" s="1072"/>
      <c r="AC104" s="1080"/>
      <c r="AD104" s="757"/>
      <c r="AE104" s="746"/>
      <c r="AF104" s="778"/>
      <c r="AG104" s="746"/>
      <c r="AH104" s="778">
        <v>0.86249999999999993</v>
      </c>
      <c r="AI104" s="746" t="s">
        <v>490</v>
      </c>
      <c r="AJ104" s="746"/>
      <c r="AK104" s="778"/>
      <c r="AL104" s="778"/>
      <c r="AM104" s="746"/>
      <c r="AN104" s="746"/>
      <c r="AO104" s="778"/>
      <c r="AP104" s="746"/>
      <c r="AQ104" s="1092"/>
    </row>
    <row r="105" spans="1:43" x14ac:dyDescent="0.3">
      <c r="A105" s="1057"/>
      <c r="B105" s="741">
        <v>8</v>
      </c>
      <c r="C105" s="742" t="s">
        <v>138</v>
      </c>
      <c r="D105" s="754" t="s">
        <v>145</v>
      </c>
      <c r="E105" s="755">
        <v>1998</v>
      </c>
      <c r="F105" s="692">
        <f t="shared" si="30"/>
        <v>18</v>
      </c>
      <c r="G105" s="733" t="s">
        <v>483</v>
      </c>
      <c r="H105" s="1048"/>
      <c r="I105" s="1073">
        <v>1</v>
      </c>
      <c r="J105" s="771">
        <f>MIN(AC105:AC105:AQ105)</f>
        <v>0</v>
      </c>
      <c r="K105" s="1071">
        <f t="shared" si="31"/>
        <v>10</v>
      </c>
      <c r="L105" s="1043">
        <f t="shared" si="32"/>
        <v>1</v>
      </c>
      <c r="M105" s="1053">
        <f t="shared" si="33"/>
        <v>10</v>
      </c>
      <c r="N105" s="734"/>
      <c r="O105" s="734"/>
      <c r="P105" s="734"/>
      <c r="Q105" s="734"/>
      <c r="R105" s="734"/>
      <c r="S105" s="734"/>
      <c r="T105" s="766">
        <v>10</v>
      </c>
      <c r="U105" s="734"/>
      <c r="V105" s="734"/>
      <c r="W105" s="735"/>
      <c r="X105" s="734"/>
      <c r="Y105" s="734"/>
      <c r="Z105" s="734"/>
      <c r="AA105" s="735"/>
      <c r="AB105" s="1072"/>
      <c r="AC105" s="1088"/>
      <c r="AD105" s="757"/>
      <c r="AE105" s="778"/>
      <c r="AF105" s="778"/>
      <c r="AG105" s="778"/>
      <c r="AH105" s="746"/>
      <c r="AI105" s="746" t="s">
        <v>484</v>
      </c>
      <c r="AJ105" s="746"/>
      <c r="AK105" s="778"/>
      <c r="AL105" s="778"/>
      <c r="AM105" s="746"/>
      <c r="AN105" s="746"/>
      <c r="AO105" s="778"/>
      <c r="AP105" s="746"/>
      <c r="AQ105" s="1092"/>
    </row>
    <row r="106" spans="1:43" x14ac:dyDescent="0.3">
      <c r="A106" s="1057"/>
      <c r="B106" s="741">
        <v>9</v>
      </c>
      <c r="C106" s="742" t="s">
        <v>138</v>
      </c>
      <c r="D106" s="759" t="s">
        <v>298</v>
      </c>
      <c r="E106" s="744">
        <v>1999</v>
      </c>
      <c r="F106" s="692">
        <f t="shared" si="30"/>
        <v>17</v>
      </c>
      <c r="G106" s="767" t="s">
        <v>58</v>
      </c>
      <c r="H106" s="1048" t="s">
        <v>47</v>
      </c>
      <c r="I106" s="1070">
        <v>4</v>
      </c>
      <c r="J106" s="771">
        <f>MIN(AC106:AC106:AQ106)</f>
        <v>0.89166666666666661</v>
      </c>
      <c r="K106" s="1071">
        <f t="shared" si="31"/>
        <v>10</v>
      </c>
      <c r="L106" s="1043">
        <f t="shared" si="32"/>
        <v>1</v>
      </c>
      <c r="M106" s="1053">
        <f t="shared" si="33"/>
        <v>10</v>
      </c>
      <c r="N106" s="766">
        <v>10</v>
      </c>
      <c r="O106" s="734"/>
      <c r="P106" s="734"/>
      <c r="Q106" s="734"/>
      <c r="R106" s="734"/>
      <c r="S106" s="734"/>
      <c r="T106" s="734"/>
      <c r="U106" s="734"/>
      <c r="V106" s="734"/>
      <c r="W106" s="735"/>
      <c r="X106" s="734"/>
      <c r="Y106" s="734"/>
      <c r="Z106" s="734"/>
      <c r="AA106" s="735"/>
      <c r="AB106" s="1072"/>
      <c r="AC106" s="1090">
        <v>0.89166666666666661</v>
      </c>
      <c r="AD106" s="779"/>
      <c r="AE106" s="778"/>
      <c r="AF106" s="778"/>
      <c r="AG106" s="746"/>
      <c r="AH106" s="746"/>
      <c r="AI106" s="746"/>
      <c r="AJ106" s="746"/>
      <c r="AK106" s="778"/>
      <c r="AL106" s="778"/>
      <c r="AM106" s="746"/>
      <c r="AN106" s="746"/>
      <c r="AO106" s="778"/>
      <c r="AP106" s="746"/>
      <c r="AQ106" s="1092"/>
    </row>
    <row r="107" spans="1:43" x14ac:dyDescent="0.3">
      <c r="A107" s="1057"/>
      <c r="B107" s="741">
        <v>10</v>
      </c>
      <c r="C107" s="742" t="s">
        <v>138</v>
      </c>
      <c r="D107" s="759" t="s">
        <v>500</v>
      </c>
      <c r="E107" s="744">
        <v>1999</v>
      </c>
      <c r="F107" s="692">
        <f t="shared" si="30"/>
        <v>17</v>
      </c>
      <c r="G107" s="693" t="s">
        <v>468</v>
      </c>
      <c r="H107" s="1048"/>
      <c r="I107" s="1070">
        <v>8</v>
      </c>
      <c r="J107" s="746" t="s">
        <v>501</v>
      </c>
      <c r="K107" s="1071">
        <f t="shared" si="31"/>
        <v>5</v>
      </c>
      <c r="L107" s="1043">
        <f t="shared" si="32"/>
        <v>1</v>
      </c>
      <c r="M107" s="1053">
        <f t="shared" si="33"/>
        <v>5</v>
      </c>
      <c r="N107" s="734"/>
      <c r="O107" s="734"/>
      <c r="P107" s="734"/>
      <c r="Q107" s="734"/>
      <c r="R107" s="734"/>
      <c r="S107" s="734"/>
      <c r="T107" s="697">
        <v>5</v>
      </c>
      <c r="U107" s="734"/>
      <c r="V107" s="734"/>
      <c r="W107" s="735"/>
      <c r="X107" s="734"/>
      <c r="Y107" s="734"/>
      <c r="Z107" s="734"/>
      <c r="AA107" s="735"/>
      <c r="AB107" s="1072"/>
      <c r="AC107" s="1080"/>
      <c r="AD107" s="757"/>
      <c r="AE107" s="746"/>
      <c r="AF107" s="778"/>
      <c r="AG107" s="746"/>
      <c r="AH107" s="778"/>
      <c r="AI107" s="746" t="s">
        <v>501</v>
      </c>
      <c r="AJ107" s="746"/>
      <c r="AK107" s="778"/>
      <c r="AL107" s="778"/>
      <c r="AM107" s="746"/>
      <c r="AN107" s="746"/>
      <c r="AO107" s="778"/>
      <c r="AP107" s="746"/>
      <c r="AQ107" s="1092"/>
    </row>
    <row r="108" spans="1:43" x14ac:dyDescent="0.3">
      <c r="A108" s="1057"/>
      <c r="B108" s="741">
        <v>11</v>
      </c>
      <c r="C108" s="742" t="s">
        <v>138</v>
      </c>
      <c r="D108" s="759" t="s">
        <v>502</v>
      </c>
      <c r="E108" s="744">
        <v>1999</v>
      </c>
      <c r="F108" s="692">
        <f t="shared" si="30"/>
        <v>17</v>
      </c>
      <c r="G108" s="693" t="s">
        <v>503</v>
      </c>
      <c r="H108" s="1048"/>
      <c r="I108" s="1070">
        <v>9</v>
      </c>
      <c r="J108" s="978" t="s">
        <v>524</v>
      </c>
      <c r="K108" s="1071">
        <f t="shared" si="31"/>
        <v>4</v>
      </c>
      <c r="L108" s="1043">
        <f t="shared" si="32"/>
        <v>1</v>
      </c>
      <c r="M108" s="1053">
        <f t="shared" si="33"/>
        <v>4</v>
      </c>
      <c r="N108" s="734"/>
      <c r="O108" s="734"/>
      <c r="P108" s="734"/>
      <c r="Q108" s="734"/>
      <c r="R108" s="734"/>
      <c r="S108" s="734"/>
      <c r="T108" s="697">
        <v>4</v>
      </c>
      <c r="U108" s="734"/>
      <c r="V108" s="734"/>
      <c r="W108" s="735"/>
      <c r="X108" s="734"/>
      <c r="Y108" s="734"/>
      <c r="Z108" s="734"/>
      <c r="AA108" s="735"/>
      <c r="AB108" s="1072"/>
      <c r="AC108" s="1080"/>
      <c r="AD108" s="757"/>
      <c r="AE108" s="746"/>
      <c r="AF108" s="778"/>
      <c r="AG108" s="746"/>
      <c r="AH108" s="778"/>
      <c r="AI108" s="746" t="s">
        <v>504</v>
      </c>
      <c r="AJ108" s="746"/>
      <c r="AK108" s="778"/>
      <c r="AL108" s="778"/>
      <c r="AM108" s="746"/>
      <c r="AN108" s="746"/>
      <c r="AO108" s="778"/>
      <c r="AP108" s="746"/>
      <c r="AQ108" s="1092"/>
    </row>
    <row r="109" spans="1:43" x14ac:dyDescent="0.3">
      <c r="A109" s="1057"/>
      <c r="B109" s="741">
        <v>12</v>
      </c>
      <c r="C109" s="742" t="s">
        <v>138</v>
      </c>
      <c r="D109" s="759" t="s">
        <v>520</v>
      </c>
      <c r="E109" s="744">
        <v>1984</v>
      </c>
      <c r="F109" s="692">
        <f t="shared" si="30"/>
        <v>32</v>
      </c>
      <c r="G109" s="767" t="s">
        <v>64</v>
      </c>
      <c r="H109" s="1048" t="s">
        <v>525</v>
      </c>
      <c r="I109" s="1070">
        <v>11</v>
      </c>
      <c r="J109" s="978" t="s">
        <v>521</v>
      </c>
      <c r="K109" s="1071">
        <f t="shared" si="31"/>
        <v>3</v>
      </c>
      <c r="L109" s="1043">
        <f t="shared" si="32"/>
        <v>1</v>
      </c>
      <c r="M109" s="1053">
        <f t="shared" si="33"/>
        <v>3</v>
      </c>
      <c r="N109" s="734"/>
      <c r="O109" s="734"/>
      <c r="P109" s="734"/>
      <c r="Q109" s="734"/>
      <c r="R109" s="734"/>
      <c r="S109" s="734"/>
      <c r="T109" s="697">
        <v>3</v>
      </c>
      <c r="U109" s="734"/>
      <c r="V109" s="734"/>
      <c r="W109" s="735"/>
      <c r="X109" s="734"/>
      <c r="Y109" s="734"/>
      <c r="Z109" s="734"/>
      <c r="AA109" s="735"/>
      <c r="AB109" s="1072"/>
      <c r="AC109" s="1080"/>
      <c r="AD109" s="757"/>
      <c r="AE109" s="746"/>
      <c r="AF109" s="778"/>
      <c r="AG109" s="746"/>
      <c r="AH109" s="778"/>
      <c r="AI109" s="746" t="s">
        <v>521</v>
      </c>
      <c r="AJ109" s="778"/>
      <c r="AK109" s="778"/>
      <c r="AL109" s="778"/>
      <c r="AM109" s="746"/>
      <c r="AN109" s="739"/>
      <c r="AO109" s="746"/>
      <c r="AP109" s="746"/>
      <c r="AQ109" s="1092"/>
    </row>
    <row r="110" spans="1:43" x14ac:dyDescent="0.3">
      <c r="A110" s="1014"/>
      <c r="B110" s="1015">
        <v>12</v>
      </c>
      <c r="C110" s="742"/>
      <c r="D110" s="1017"/>
      <c r="E110" s="1018"/>
      <c r="F110" s="1018"/>
      <c r="G110" s="1019" t="s">
        <v>147</v>
      </c>
      <c r="H110" s="108"/>
      <c r="I110" s="109"/>
      <c r="J110" s="110"/>
      <c r="K110" s="1023"/>
      <c r="L110" s="1024"/>
      <c r="M110" s="1025">
        <f t="shared" ref="M110" si="34">SUM(N110:AB110)</f>
        <v>30</v>
      </c>
      <c r="N110" s="1026">
        <f t="shared" ref="N110:AB110" si="35">COUNTIF(N98:N109,"&gt;-1")</f>
        <v>4</v>
      </c>
      <c r="O110" s="1086">
        <f t="shared" si="35"/>
        <v>4</v>
      </c>
      <c r="P110" s="1086">
        <f t="shared" si="35"/>
        <v>2</v>
      </c>
      <c r="Q110" s="1086">
        <f t="shared" si="35"/>
        <v>4</v>
      </c>
      <c r="R110" s="1086">
        <f t="shared" si="35"/>
        <v>2</v>
      </c>
      <c r="S110" s="1086">
        <f t="shared" si="35"/>
        <v>6</v>
      </c>
      <c r="T110" s="1086">
        <f t="shared" si="35"/>
        <v>8</v>
      </c>
      <c r="U110" s="1086">
        <f t="shared" si="35"/>
        <v>0</v>
      </c>
      <c r="V110" s="1086">
        <f t="shared" si="35"/>
        <v>0</v>
      </c>
      <c r="W110" s="1086">
        <f t="shared" si="35"/>
        <v>0</v>
      </c>
      <c r="X110" s="1086">
        <f t="shared" si="35"/>
        <v>0</v>
      </c>
      <c r="Y110" s="1086">
        <f t="shared" si="35"/>
        <v>0</v>
      </c>
      <c r="Z110" s="1086">
        <f t="shared" si="35"/>
        <v>0</v>
      </c>
      <c r="AA110" s="1086">
        <f t="shared" si="35"/>
        <v>0</v>
      </c>
      <c r="AB110" s="1087">
        <f t="shared" si="35"/>
        <v>0</v>
      </c>
      <c r="AC110" s="1028"/>
      <c r="AD110" s="1029"/>
      <c r="AE110" s="1030"/>
      <c r="AF110" s="1029"/>
      <c r="AG110" s="1029"/>
      <c r="AH110" s="1029"/>
      <c r="AI110" s="1029"/>
      <c r="AJ110" s="1029"/>
      <c r="AK110" s="1029"/>
      <c r="AL110" s="1029"/>
      <c r="AM110" s="1029"/>
      <c r="AN110" s="1029"/>
      <c r="AO110" s="1029"/>
      <c r="AP110" s="1029"/>
      <c r="AQ110" s="1093"/>
    </row>
    <row r="111" spans="1:43" x14ac:dyDescent="0.35">
      <c r="A111" s="402" t="s">
        <v>0</v>
      </c>
      <c r="B111" s="403" t="s">
        <v>1</v>
      </c>
      <c r="C111" s="404" t="s">
        <v>2</v>
      </c>
      <c r="D111" s="405" t="s">
        <v>3</v>
      </c>
      <c r="E111" s="406" t="s">
        <v>4</v>
      </c>
      <c r="F111" s="406" t="s">
        <v>5</v>
      </c>
      <c r="G111" s="407" t="s">
        <v>6</v>
      </c>
      <c r="H111" s="408" t="s">
        <v>7</v>
      </c>
      <c r="I111" s="409" t="s">
        <v>8</v>
      </c>
      <c r="J111" s="410" t="s">
        <v>9</v>
      </c>
      <c r="K111" s="411" t="s">
        <v>10</v>
      </c>
      <c r="L111" s="412" t="s">
        <v>11</v>
      </c>
      <c r="M111" s="413" t="s">
        <v>12</v>
      </c>
      <c r="N111" s="414" t="s">
        <v>13</v>
      </c>
      <c r="O111" s="406" t="s">
        <v>14</v>
      </c>
      <c r="P111" s="406" t="s">
        <v>15</v>
      </c>
      <c r="Q111" s="406" t="s">
        <v>16</v>
      </c>
      <c r="R111" s="406" t="s">
        <v>17</v>
      </c>
      <c r="S111" s="406" t="s">
        <v>18</v>
      </c>
      <c r="T111" s="406" t="s">
        <v>19</v>
      </c>
      <c r="U111" s="406" t="s">
        <v>20</v>
      </c>
      <c r="V111" s="406" t="s">
        <v>21</v>
      </c>
      <c r="W111" s="406" t="s">
        <v>22</v>
      </c>
      <c r="X111" s="406" t="s">
        <v>23</v>
      </c>
      <c r="Y111" s="406" t="s">
        <v>24</v>
      </c>
      <c r="Z111" s="406" t="s">
        <v>25</v>
      </c>
      <c r="AA111" s="406" t="s">
        <v>26</v>
      </c>
      <c r="AB111" s="415" t="s">
        <v>27</v>
      </c>
      <c r="AC111" s="416" t="s">
        <v>28</v>
      </c>
      <c r="AD111" s="417" t="s">
        <v>29</v>
      </c>
      <c r="AE111" s="417" t="s">
        <v>30</v>
      </c>
      <c r="AF111" s="417" t="s">
        <v>31</v>
      </c>
      <c r="AG111" s="417" t="s">
        <v>32</v>
      </c>
      <c r="AH111" s="417" t="s">
        <v>33</v>
      </c>
      <c r="AI111" s="417" t="s">
        <v>34</v>
      </c>
      <c r="AJ111" s="417" t="s">
        <v>35</v>
      </c>
      <c r="AK111" s="417" t="s">
        <v>36</v>
      </c>
      <c r="AL111" s="417" t="s">
        <v>37</v>
      </c>
      <c r="AM111" s="417" t="s">
        <v>38</v>
      </c>
      <c r="AN111" s="417" t="s">
        <v>39</v>
      </c>
      <c r="AO111" s="417" t="s">
        <v>40</v>
      </c>
      <c r="AP111" s="417" t="s">
        <v>41</v>
      </c>
      <c r="AQ111" s="418" t="s">
        <v>42</v>
      </c>
    </row>
    <row r="112" spans="1:43" x14ac:dyDescent="0.3">
      <c r="A112" s="828" t="s">
        <v>148</v>
      </c>
      <c r="B112" s="84">
        <v>1</v>
      </c>
      <c r="C112" s="49" t="s">
        <v>149</v>
      </c>
      <c r="D112" s="217" t="s">
        <v>151</v>
      </c>
      <c r="E112" s="50">
        <v>1975</v>
      </c>
      <c r="F112" s="692">
        <f t="shared" ref="F112:F133" si="36">SUM(2016-E112)</f>
        <v>41</v>
      </c>
      <c r="G112" s="758" t="s">
        <v>63</v>
      </c>
      <c r="H112" s="1048"/>
      <c r="I112" s="202">
        <v>3</v>
      </c>
      <c r="J112" s="957">
        <f>MIN(AC112:AC112:AQ112)</f>
        <v>0.81180555555555556</v>
      </c>
      <c r="K112" s="133">
        <f t="shared" ref="K112:K133" si="37">IF(COUNTIF(N112:AB112,"&gt;=0")&lt;11,SUM(N112:AB112),SUM(LARGE(N112:AB112,1),LARGE(N112:AB112,2),LARGE(N112:AB112,3),LARGE(N112:AB112,4),LARGE(N112:AB112,5),LARGE(N112:AB112,6),LARGE(N112:AB112,7),LARGE(N112:AB112,8),LARGE(N112:AB112,9),LARGE(N112:AB112,10)))</f>
        <v>65</v>
      </c>
      <c r="L112" s="1043">
        <f>SUM(COUNTIF(N112:AB112,"&gt;-1"))</f>
        <v>7</v>
      </c>
      <c r="M112" s="1053">
        <f>SUM(N112:AB112)</f>
        <v>65</v>
      </c>
      <c r="N112" s="766">
        <v>10</v>
      </c>
      <c r="O112" s="354">
        <v>9</v>
      </c>
      <c r="P112" s="766">
        <v>10</v>
      </c>
      <c r="Q112" s="697">
        <v>9</v>
      </c>
      <c r="R112" s="697">
        <v>9</v>
      </c>
      <c r="S112" s="697">
        <v>9</v>
      </c>
      <c r="T112" s="697">
        <v>9</v>
      </c>
      <c r="U112" s="734"/>
      <c r="V112" s="734"/>
      <c r="W112" s="734"/>
      <c r="X112" s="734"/>
      <c r="Y112" s="734"/>
      <c r="Z112" s="734"/>
      <c r="AA112" s="734"/>
      <c r="AB112" s="1072"/>
      <c r="AC112" s="52">
        <v>0.83611111111111114</v>
      </c>
      <c r="AD112" s="54">
        <v>0.81805555555555554</v>
      </c>
      <c r="AE112" s="53">
        <v>0.8256944444444444</v>
      </c>
      <c r="AF112" s="54">
        <v>0.82986111111111116</v>
      </c>
      <c r="AG112" s="54">
        <v>0.8125</v>
      </c>
      <c r="AH112" s="54">
        <v>0.82916666666666661</v>
      </c>
      <c r="AI112" s="54">
        <v>0.81180555555555556</v>
      </c>
      <c r="AJ112" s="53"/>
      <c r="AK112" s="54"/>
      <c r="AL112" s="54"/>
      <c r="AM112" s="54"/>
      <c r="AN112" s="53"/>
      <c r="AO112" s="53"/>
      <c r="AP112" s="54"/>
      <c r="AQ112" s="1062"/>
    </row>
    <row r="113" spans="1:43" x14ac:dyDescent="0.3">
      <c r="A113" s="1057"/>
      <c r="B113" s="741">
        <v>2</v>
      </c>
      <c r="C113" s="742" t="s">
        <v>149</v>
      </c>
      <c r="D113" s="759" t="s">
        <v>154</v>
      </c>
      <c r="E113" s="744">
        <v>1979</v>
      </c>
      <c r="F113" s="692">
        <f t="shared" si="36"/>
        <v>37</v>
      </c>
      <c r="G113" s="756" t="s">
        <v>53</v>
      </c>
      <c r="H113" s="1048"/>
      <c r="I113" s="1049">
        <v>4</v>
      </c>
      <c r="J113" s="957">
        <f>MIN(AC113:AC113:AQ113)</f>
        <v>0.81597222222222221</v>
      </c>
      <c r="K113" s="1071">
        <f t="shared" si="37"/>
        <v>59</v>
      </c>
      <c r="L113" s="1043">
        <f>SUM(COUNTIF(N113:AB113,"&gt;-1"))</f>
        <v>7</v>
      </c>
      <c r="M113" s="1053">
        <f>SUM(N113:AB113)</f>
        <v>59</v>
      </c>
      <c r="N113" s="697">
        <v>8</v>
      </c>
      <c r="O113" s="697">
        <v>8</v>
      </c>
      <c r="P113" s="697">
        <v>9</v>
      </c>
      <c r="Q113" s="766">
        <v>10</v>
      </c>
      <c r="R113" s="697">
        <v>8</v>
      </c>
      <c r="S113" s="697">
        <v>8</v>
      </c>
      <c r="T113" s="697">
        <v>8</v>
      </c>
      <c r="U113" s="734"/>
      <c r="V113" s="734"/>
      <c r="W113" s="734"/>
      <c r="X113" s="734"/>
      <c r="Y113" s="734"/>
      <c r="Z113" s="734"/>
      <c r="AA113" s="734"/>
      <c r="AB113" s="1072"/>
      <c r="AC113" s="1061">
        <v>0.84583333333333333</v>
      </c>
      <c r="AD113" s="749">
        <v>0.84930555555555554</v>
      </c>
      <c r="AE113" s="738">
        <v>0.82986111111111116</v>
      </c>
      <c r="AF113" s="738">
        <v>0.81597222222222221</v>
      </c>
      <c r="AG113" s="739">
        <v>0.83263888888888893</v>
      </c>
      <c r="AH113" s="739">
        <v>0.84791666666666676</v>
      </c>
      <c r="AI113" s="739">
        <v>0.81944444444444453</v>
      </c>
      <c r="AJ113" s="738"/>
      <c r="AK113" s="739"/>
      <c r="AL113" s="739"/>
      <c r="AM113" s="739"/>
      <c r="AN113" s="739"/>
      <c r="AO113" s="739"/>
      <c r="AP113" s="738"/>
      <c r="AQ113" s="1058"/>
    </row>
    <row r="114" spans="1:43" x14ac:dyDescent="0.3">
      <c r="A114" s="1057"/>
      <c r="B114" s="741">
        <v>3</v>
      </c>
      <c r="C114" s="742" t="s">
        <v>149</v>
      </c>
      <c r="D114" s="759" t="s">
        <v>156</v>
      </c>
      <c r="E114" s="744">
        <v>1979</v>
      </c>
      <c r="F114" s="692">
        <f t="shared" si="36"/>
        <v>37</v>
      </c>
      <c r="G114" s="82" t="s">
        <v>55</v>
      </c>
      <c r="H114" s="1048"/>
      <c r="I114" s="1070">
        <v>6</v>
      </c>
      <c r="J114" s="957">
        <f>MIN(AC114:AC114:AQ114)</f>
        <v>0.85833333333333339</v>
      </c>
      <c r="K114" s="1071">
        <f t="shared" si="37"/>
        <v>48</v>
      </c>
      <c r="L114" s="1043">
        <f>SUM(COUNTIF(N114:AB114,"&gt;-1"))</f>
        <v>7</v>
      </c>
      <c r="M114" s="1053">
        <f>SUM(N114:AB114)</f>
        <v>48</v>
      </c>
      <c r="N114" s="697">
        <v>7</v>
      </c>
      <c r="O114" s="697">
        <v>6</v>
      </c>
      <c r="P114" s="697">
        <v>8</v>
      </c>
      <c r="Q114" s="697">
        <v>6</v>
      </c>
      <c r="R114" s="697">
        <v>7</v>
      </c>
      <c r="S114" s="697">
        <v>7</v>
      </c>
      <c r="T114" s="697">
        <v>7</v>
      </c>
      <c r="U114" s="734"/>
      <c r="V114" s="734"/>
      <c r="W114" s="734"/>
      <c r="X114" s="734"/>
      <c r="Y114" s="734"/>
      <c r="Z114" s="734"/>
      <c r="AA114" s="734"/>
      <c r="AB114" s="1072"/>
      <c r="AC114" s="1061">
        <v>0.88750000000000007</v>
      </c>
      <c r="AD114" s="749">
        <v>0.8666666666666667</v>
      </c>
      <c r="AE114" s="738">
        <v>0.87152777777777779</v>
      </c>
      <c r="AF114" s="739">
        <v>0.87291666666666667</v>
      </c>
      <c r="AG114" s="738">
        <v>0.85833333333333339</v>
      </c>
      <c r="AH114" s="746" t="s">
        <v>454</v>
      </c>
      <c r="AI114" s="738">
        <v>0.85902777777777783</v>
      </c>
      <c r="AJ114" s="738"/>
      <c r="AK114" s="738"/>
      <c r="AL114" s="738"/>
      <c r="AM114" s="738"/>
      <c r="AN114" s="739"/>
      <c r="AO114" s="738"/>
      <c r="AP114" s="739"/>
      <c r="AQ114" s="1058"/>
    </row>
    <row r="115" spans="1:43" x14ac:dyDescent="0.3">
      <c r="A115" s="1057"/>
      <c r="B115" s="741">
        <v>4</v>
      </c>
      <c r="C115" s="742" t="s">
        <v>149</v>
      </c>
      <c r="D115" s="759" t="s">
        <v>166</v>
      </c>
      <c r="E115" s="744">
        <v>1977</v>
      </c>
      <c r="F115" s="692">
        <f t="shared" si="36"/>
        <v>39</v>
      </c>
      <c r="G115" s="376" t="s">
        <v>63</v>
      </c>
      <c r="H115" s="1048"/>
      <c r="I115" s="202">
        <v>2</v>
      </c>
      <c r="J115" s="957">
        <f>MIN(AC115:AC115:AQ115)</f>
        <v>0.80625000000000002</v>
      </c>
      <c r="K115" s="1071">
        <f t="shared" si="37"/>
        <v>38</v>
      </c>
      <c r="L115" s="812"/>
      <c r="M115" s="1094"/>
      <c r="N115" s="734"/>
      <c r="O115" s="745"/>
      <c r="P115" s="734"/>
      <c r="Q115" s="697">
        <v>8</v>
      </c>
      <c r="R115" s="766">
        <v>10</v>
      </c>
      <c r="S115" s="766">
        <v>10</v>
      </c>
      <c r="T115" s="766">
        <v>10</v>
      </c>
      <c r="U115" s="734"/>
      <c r="V115" s="734"/>
      <c r="W115" s="734"/>
      <c r="X115" s="734"/>
      <c r="Y115" s="734"/>
      <c r="Z115" s="734"/>
      <c r="AA115" s="734"/>
      <c r="AB115" s="1072"/>
      <c r="AC115" s="1061"/>
      <c r="AD115" s="746"/>
      <c r="AE115" s="746"/>
      <c r="AF115" s="739">
        <v>0.84722222222222221</v>
      </c>
      <c r="AG115" s="738">
        <v>0.80625000000000002</v>
      </c>
      <c r="AH115" s="738">
        <v>0.81388888888888899</v>
      </c>
      <c r="AI115" s="746" t="s">
        <v>485</v>
      </c>
      <c r="AJ115" s="739"/>
      <c r="AK115" s="738"/>
      <c r="AL115" s="738"/>
      <c r="AM115" s="739"/>
      <c r="AN115" s="738"/>
      <c r="AO115" s="738"/>
      <c r="AP115" s="738"/>
      <c r="AQ115" s="1058"/>
    </row>
    <row r="116" spans="1:43" x14ac:dyDescent="0.3">
      <c r="A116" s="1057"/>
      <c r="B116" s="741">
        <v>5</v>
      </c>
      <c r="C116" s="742" t="s">
        <v>149</v>
      </c>
      <c r="D116" s="759" t="s">
        <v>152</v>
      </c>
      <c r="E116" s="744">
        <v>1973</v>
      </c>
      <c r="F116" s="692">
        <f t="shared" si="36"/>
        <v>43</v>
      </c>
      <c r="G116" s="767" t="s">
        <v>420</v>
      </c>
      <c r="H116" s="1048"/>
      <c r="I116" s="1070">
        <v>5</v>
      </c>
      <c r="J116" s="957">
        <f>MIN(AC116:AC116:AQ116)</f>
        <v>0.84236111111111101</v>
      </c>
      <c r="K116" s="1071">
        <f t="shared" si="37"/>
        <v>35</v>
      </c>
      <c r="L116" s="1043">
        <f>SUM(COUNTIF(N116:AB116,"&gt;-1"))</f>
        <v>5</v>
      </c>
      <c r="M116" s="1053">
        <f>SUM(N116:AB116)</f>
        <v>35</v>
      </c>
      <c r="N116" s="697">
        <v>9</v>
      </c>
      <c r="O116" s="697">
        <v>7</v>
      </c>
      <c r="P116" s="734"/>
      <c r="Q116" s="697">
        <v>7</v>
      </c>
      <c r="R116" s="697">
        <v>6</v>
      </c>
      <c r="S116" s="734"/>
      <c r="T116" s="697">
        <v>6</v>
      </c>
      <c r="U116" s="734"/>
      <c r="V116" s="734"/>
      <c r="W116" s="734"/>
      <c r="X116" s="734"/>
      <c r="Y116" s="734"/>
      <c r="Z116" s="734"/>
      <c r="AA116" s="734"/>
      <c r="AB116" s="1072"/>
      <c r="AC116" s="1061">
        <v>0.84236111111111101</v>
      </c>
      <c r="AD116" s="739">
        <v>0.86388888888888893</v>
      </c>
      <c r="AE116" s="739"/>
      <c r="AF116" s="739">
        <v>0.87013888888888891</v>
      </c>
      <c r="AG116" s="738">
        <v>0.87916666666666676</v>
      </c>
      <c r="AH116" s="739"/>
      <c r="AI116" s="738">
        <v>0.88611111111111107</v>
      </c>
      <c r="AJ116" s="739"/>
      <c r="AK116" s="738"/>
      <c r="AL116" s="738"/>
      <c r="AM116" s="738"/>
      <c r="AN116" s="739"/>
      <c r="AO116" s="739"/>
      <c r="AP116" s="739"/>
      <c r="AQ116" s="1062"/>
    </row>
    <row r="117" spans="1:43" x14ac:dyDescent="0.3">
      <c r="A117" s="1057"/>
      <c r="B117" s="741">
        <v>6</v>
      </c>
      <c r="C117" s="742" t="s">
        <v>149</v>
      </c>
      <c r="D117" s="781" t="s">
        <v>157</v>
      </c>
      <c r="E117" s="782">
        <v>1971</v>
      </c>
      <c r="F117" s="681">
        <f t="shared" si="36"/>
        <v>45</v>
      </c>
      <c r="G117" s="82" t="s">
        <v>55</v>
      </c>
      <c r="H117" s="1048"/>
      <c r="I117" s="1049">
        <v>7</v>
      </c>
      <c r="J117" s="957">
        <f>MIN(AC117:AC117:AQ117)</f>
        <v>0.87569444444444444</v>
      </c>
      <c r="K117" s="1071">
        <f t="shared" si="37"/>
        <v>32</v>
      </c>
      <c r="L117" s="1043">
        <f>SUM(COUNTIF(N117:AB117,"&gt;-1"))</f>
        <v>6</v>
      </c>
      <c r="M117" s="1053">
        <f>SUM(N117:AB117)</f>
        <v>32</v>
      </c>
      <c r="N117" s="697">
        <v>6</v>
      </c>
      <c r="O117" s="697">
        <v>5</v>
      </c>
      <c r="P117" s="697">
        <v>7</v>
      </c>
      <c r="Q117" s="697">
        <v>5</v>
      </c>
      <c r="R117" s="697">
        <v>5</v>
      </c>
      <c r="S117" s="734"/>
      <c r="T117" s="697">
        <v>4</v>
      </c>
      <c r="U117" s="734"/>
      <c r="V117" s="734"/>
      <c r="W117" s="734"/>
      <c r="X117" s="734"/>
      <c r="Y117" s="734"/>
      <c r="Z117" s="734"/>
      <c r="AA117" s="734"/>
      <c r="AB117" s="1072"/>
      <c r="AC117" s="1061">
        <v>0.89930555555555547</v>
      </c>
      <c r="AD117" s="749">
        <v>0.8979166666666667</v>
      </c>
      <c r="AE117" s="739">
        <v>0.87569444444444444</v>
      </c>
      <c r="AF117" s="739">
        <v>0.8833333333333333</v>
      </c>
      <c r="AG117" s="739">
        <v>0.88124999999999998</v>
      </c>
      <c r="AH117" s="738"/>
      <c r="AI117" s="738">
        <v>0.90347222222222223</v>
      </c>
      <c r="AJ117" s="738"/>
      <c r="AK117" s="739"/>
      <c r="AL117" s="739"/>
      <c r="AM117" s="739"/>
      <c r="AN117" s="739"/>
      <c r="AO117" s="738"/>
      <c r="AP117" s="739"/>
      <c r="AQ117" s="1062"/>
    </row>
    <row r="118" spans="1:43" x14ac:dyDescent="0.3">
      <c r="A118" s="1057"/>
      <c r="B118" s="741">
        <v>7</v>
      </c>
      <c r="C118" s="742" t="s">
        <v>149</v>
      </c>
      <c r="D118" s="759" t="s">
        <v>155</v>
      </c>
      <c r="E118" s="744">
        <v>1976</v>
      </c>
      <c r="F118" s="692">
        <f t="shared" si="36"/>
        <v>40</v>
      </c>
      <c r="G118" s="756" t="s">
        <v>53</v>
      </c>
      <c r="H118" s="1048"/>
      <c r="I118" s="202">
        <v>8</v>
      </c>
      <c r="J118" s="957">
        <f>MIN(AC118:AC118:AQ118)</f>
        <v>0.88750000000000007</v>
      </c>
      <c r="K118" s="1071">
        <f t="shared" si="37"/>
        <v>20</v>
      </c>
      <c r="L118" s="1043">
        <f>SUM(COUNTIF(N118:AB118,"&gt;-1"))</f>
        <v>4</v>
      </c>
      <c r="M118" s="1053">
        <f>SUM(N118:AB118)</f>
        <v>20</v>
      </c>
      <c r="N118" s="697">
        <v>5</v>
      </c>
      <c r="O118" s="697">
        <v>4</v>
      </c>
      <c r="P118" s="734"/>
      <c r="Q118" s="734"/>
      <c r="R118" s="734"/>
      <c r="S118" s="697">
        <v>6</v>
      </c>
      <c r="T118" s="697">
        <v>5</v>
      </c>
      <c r="U118" s="734"/>
      <c r="V118" s="734"/>
      <c r="W118" s="734"/>
      <c r="X118" s="734"/>
      <c r="Y118" s="734"/>
      <c r="Z118" s="734"/>
      <c r="AA118" s="734"/>
      <c r="AB118" s="1072"/>
      <c r="AC118" s="1061">
        <v>0.93055555555555547</v>
      </c>
      <c r="AD118" s="749">
        <v>0.91180555555555554</v>
      </c>
      <c r="AE118" s="738"/>
      <c r="AF118" s="739"/>
      <c r="AG118" s="739"/>
      <c r="AH118" s="738">
        <v>0.90347222222222223</v>
      </c>
      <c r="AI118" s="739">
        <v>0.88750000000000007</v>
      </c>
      <c r="AJ118" s="746"/>
      <c r="AK118" s="739"/>
      <c r="AL118" s="739"/>
      <c r="AM118" s="739"/>
      <c r="AN118" s="739"/>
      <c r="AO118" s="738"/>
      <c r="AP118" s="739"/>
      <c r="AQ118" s="1062"/>
    </row>
    <row r="119" spans="1:43" x14ac:dyDescent="0.3">
      <c r="A119" s="1057"/>
      <c r="B119" s="741">
        <v>8</v>
      </c>
      <c r="C119" s="742" t="s">
        <v>149</v>
      </c>
      <c r="D119" s="759" t="s">
        <v>396</v>
      </c>
      <c r="E119" s="744">
        <v>1976</v>
      </c>
      <c r="F119" s="692">
        <f t="shared" si="36"/>
        <v>40</v>
      </c>
      <c r="G119" s="1095" t="s">
        <v>64</v>
      </c>
      <c r="H119" s="1048"/>
      <c r="I119" s="1070">
        <v>11</v>
      </c>
      <c r="J119" s="957">
        <f>MIN(AC119:AC119:AQ119)</f>
        <v>0.90625</v>
      </c>
      <c r="K119" s="1071">
        <f t="shared" si="37"/>
        <v>19</v>
      </c>
      <c r="L119" s="812"/>
      <c r="M119" s="1094"/>
      <c r="N119" s="734"/>
      <c r="O119" s="734"/>
      <c r="P119" s="697">
        <v>5</v>
      </c>
      <c r="Q119" s="697">
        <v>3</v>
      </c>
      <c r="R119" s="697">
        <v>4</v>
      </c>
      <c r="S119" s="697">
        <v>5</v>
      </c>
      <c r="T119" s="697">
        <v>2</v>
      </c>
      <c r="U119" s="734"/>
      <c r="V119" s="734"/>
      <c r="W119" s="734"/>
      <c r="X119" s="734"/>
      <c r="Y119" s="734"/>
      <c r="Z119" s="734"/>
      <c r="AA119" s="734"/>
      <c r="AB119" s="1072"/>
      <c r="AC119" s="1080"/>
      <c r="AD119" s="746"/>
      <c r="AE119" s="739">
        <v>0.95138888888888884</v>
      </c>
      <c r="AF119" s="739">
        <v>0.93611111111111101</v>
      </c>
      <c r="AG119" s="738">
        <v>0.90625</v>
      </c>
      <c r="AH119" s="738">
        <v>0.93541666666666667</v>
      </c>
      <c r="AI119" s="739">
        <v>0.9472222222222223</v>
      </c>
      <c r="AJ119" s="739"/>
      <c r="AK119" s="739"/>
      <c r="AL119" s="739"/>
      <c r="AM119" s="739"/>
      <c r="AN119" s="739"/>
      <c r="AO119" s="739"/>
      <c r="AP119" s="739"/>
      <c r="AQ119" s="1062"/>
    </row>
    <row r="120" spans="1:43" x14ac:dyDescent="0.3">
      <c r="A120" s="1057"/>
      <c r="B120" s="741">
        <v>9</v>
      </c>
      <c r="C120" s="742" t="s">
        <v>149</v>
      </c>
      <c r="D120" s="743" t="s">
        <v>158</v>
      </c>
      <c r="E120" s="692">
        <v>1973</v>
      </c>
      <c r="F120" s="692">
        <f t="shared" si="36"/>
        <v>43</v>
      </c>
      <c r="G120" s="758" t="s">
        <v>63</v>
      </c>
      <c r="H120" s="1048"/>
      <c r="I120" s="1070">
        <v>9</v>
      </c>
      <c r="J120" s="957">
        <f>MIN(AC120:AC120:AQ120)</f>
        <v>0.90347222222222223</v>
      </c>
      <c r="K120" s="1071">
        <f t="shared" si="37"/>
        <v>17</v>
      </c>
      <c r="L120" s="1043">
        <f>SUM(COUNTIF(N120:AB120,"&gt;-1"))</f>
        <v>4</v>
      </c>
      <c r="M120" s="1053">
        <f>SUM(N120:AB120)</f>
        <v>17</v>
      </c>
      <c r="N120" s="697">
        <v>4</v>
      </c>
      <c r="O120" s="697">
        <v>3</v>
      </c>
      <c r="P120" s="697">
        <v>6</v>
      </c>
      <c r="Q120" s="697">
        <v>4</v>
      </c>
      <c r="R120" s="734"/>
      <c r="S120" s="734"/>
      <c r="T120" s="734"/>
      <c r="U120" s="734"/>
      <c r="V120" s="734"/>
      <c r="W120" s="734"/>
      <c r="X120" s="734"/>
      <c r="Y120" s="734"/>
      <c r="Z120" s="734"/>
      <c r="AA120" s="734"/>
      <c r="AB120" s="1072"/>
      <c r="AC120" s="1061">
        <v>0.95694444444444438</v>
      </c>
      <c r="AD120" s="749">
        <v>0.93611111111111101</v>
      </c>
      <c r="AE120" s="739">
        <v>0.9472222222222223</v>
      </c>
      <c r="AF120" s="739">
        <v>0.90347222222222223</v>
      </c>
      <c r="AG120" s="738"/>
      <c r="AH120" s="739"/>
      <c r="AI120" s="738"/>
      <c r="AJ120" s="746"/>
      <c r="AK120" s="738"/>
      <c r="AL120" s="739"/>
      <c r="AM120" s="739"/>
      <c r="AN120" s="739"/>
      <c r="AO120" s="739"/>
      <c r="AP120" s="739"/>
      <c r="AQ120" s="1062"/>
    </row>
    <row r="121" spans="1:43" x14ac:dyDescent="0.3">
      <c r="A121" s="1057"/>
      <c r="B121" s="741">
        <v>10</v>
      </c>
      <c r="C121" s="742" t="s">
        <v>149</v>
      </c>
      <c r="D121" s="1096" t="s">
        <v>161</v>
      </c>
      <c r="E121" s="1097">
        <v>1974</v>
      </c>
      <c r="F121" s="671">
        <f t="shared" si="36"/>
        <v>42</v>
      </c>
      <c r="G121" s="1098" t="s">
        <v>53</v>
      </c>
      <c r="H121" s="1099"/>
      <c r="I121" s="202">
        <v>12</v>
      </c>
      <c r="J121" s="1100">
        <f>MIN(AC121:AC121:AQ121)</f>
        <v>0.93958333333333333</v>
      </c>
      <c r="K121" s="1101">
        <f t="shared" si="37"/>
        <v>13</v>
      </c>
      <c r="L121" s="1102">
        <f>SUM(COUNTIF(N121:AB121,"&gt;-1"))</f>
        <v>6</v>
      </c>
      <c r="M121" s="1103">
        <f>SUM(N121:AB121)</f>
        <v>13</v>
      </c>
      <c r="N121" s="675">
        <v>3</v>
      </c>
      <c r="O121" s="675">
        <v>1</v>
      </c>
      <c r="P121" s="675">
        <v>2</v>
      </c>
      <c r="Q121" s="783"/>
      <c r="R121" s="675">
        <v>2</v>
      </c>
      <c r="S121" s="675">
        <v>4</v>
      </c>
      <c r="T121" s="675">
        <v>1</v>
      </c>
      <c r="U121" s="783"/>
      <c r="V121" s="783"/>
      <c r="W121" s="785"/>
      <c r="X121" s="783"/>
      <c r="Y121" s="783"/>
      <c r="Z121" s="783"/>
      <c r="AA121" s="783"/>
      <c r="AB121" s="1104"/>
      <c r="AC121" s="1105">
        <v>0.96319444444444446</v>
      </c>
      <c r="AD121" s="1106">
        <v>0.97430555555555554</v>
      </c>
      <c r="AE121" s="787">
        <v>0.99444444444444446</v>
      </c>
      <c r="AF121" s="786"/>
      <c r="AG121" s="1107">
        <v>0.95347222222222217</v>
      </c>
      <c r="AH121" s="1107">
        <v>0.93958333333333333</v>
      </c>
      <c r="AI121" s="1107">
        <v>0.95416666666666661</v>
      </c>
      <c r="AJ121" s="786"/>
      <c r="AK121" s="787"/>
      <c r="AL121" s="787"/>
      <c r="AM121" s="787"/>
      <c r="AN121" s="787"/>
      <c r="AO121" s="787"/>
      <c r="AP121" s="787"/>
      <c r="AQ121" s="1108"/>
    </row>
    <row r="122" spans="1:43" x14ac:dyDescent="0.3">
      <c r="A122" s="1109"/>
      <c r="B122" s="788">
        <v>11</v>
      </c>
      <c r="C122" s="789" t="s">
        <v>149</v>
      </c>
      <c r="D122" s="1110" t="s">
        <v>218</v>
      </c>
      <c r="E122" s="1111">
        <v>1977</v>
      </c>
      <c r="F122" s="671">
        <f t="shared" si="36"/>
        <v>39</v>
      </c>
      <c r="G122" s="59" t="s">
        <v>366</v>
      </c>
      <c r="H122" s="1099"/>
      <c r="I122" s="1112">
        <v>1</v>
      </c>
      <c r="J122" s="1113">
        <f>MIN(AC122:AC122:AQ122)</f>
        <v>0.76180555555555562</v>
      </c>
      <c r="K122" s="1101">
        <f t="shared" si="37"/>
        <v>10</v>
      </c>
      <c r="L122" s="1114"/>
      <c r="M122" s="1115"/>
      <c r="N122" s="783"/>
      <c r="O122" s="1116">
        <v>10</v>
      </c>
      <c r="P122" s="783"/>
      <c r="Q122" s="783"/>
      <c r="R122" s="783"/>
      <c r="S122" s="783"/>
      <c r="T122" s="783"/>
      <c r="U122" s="783"/>
      <c r="V122" s="783"/>
      <c r="W122" s="785"/>
      <c r="X122" s="783"/>
      <c r="Y122" s="783"/>
      <c r="Z122" s="785"/>
      <c r="AA122" s="783"/>
      <c r="AB122" s="1104"/>
      <c r="AC122" s="1105"/>
      <c r="AD122" s="1106">
        <v>0.76180555555555562</v>
      </c>
      <c r="AE122" s="1106"/>
      <c r="AF122" s="1107"/>
      <c r="AG122" s="787"/>
      <c r="AH122" s="787"/>
      <c r="AI122" s="787"/>
      <c r="AJ122" s="786"/>
      <c r="AK122" s="786"/>
      <c r="AL122" s="787"/>
      <c r="AM122" s="786"/>
      <c r="AN122" s="1117"/>
      <c r="AO122" s="787"/>
      <c r="AP122" s="787"/>
      <c r="AQ122" s="1118"/>
    </row>
    <row r="123" spans="1:43" x14ac:dyDescent="0.3">
      <c r="A123" s="1109"/>
      <c r="B123" s="788">
        <v>12</v>
      </c>
      <c r="C123" s="789" t="s">
        <v>149</v>
      </c>
      <c r="D123" s="1110" t="s">
        <v>255</v>
      </c>
      <c r="E123" s="1111">
        <v>1976</v>
      </c>
      <c r="F123" s="671">
        <f t="shared" si="36"/>
        <v>40</v>
      </c>
      <c r="G123" s="1119" t="s">
        <v>55</v>
      </c>
      <c r="H123" s="1099"/>
      <c r="I123" s="1120">
        <v>10</v>
      </c>
      <c r="J123" s="1113">
        <f>MIN(AC123:AC123:AQ123)</f>
        <v>0.90555555555555556</v>
      </c>
      <c r="K123" s="1101">
        <f t="shared" si="37"/>
        <v>10</v>
      </c>
      <c r="L123" s="1114"/>
      <c r="M123" s="1115"/>
      <c r="N123" s="783"/>
      <c r="O123" s="784"/>
      <c r="P123" s="783"/>
      <c r="Q123" s="675">
        <v>1</v>
      </c>
      <c r="R123" s="675">
        <v>3</v>
      </c>
      <c r="S123" s="675">
        <v>3</v>
      </c>
      <c r="T123" s="675">
        <v>3</v>
      </c>
      <c r="U123" s="783"/>
      <c r="V123" s="783"/>
      <c r="W123" s="785"/>
      <c r="X123" s="785"/>
      <c r="Y123" s="785"/>
      <c r="Z123" s="785"/>
      <c r="AA123" s="783"/>
      <c r="AB123" s="1104"/>
      <c r="AC123" s="1105"/>
      <c r="AD123" s="786"/>
      <c r="AE123" s="786"/>
      <c r="AF123" s="787">
        <v>0.96666666666666667</v>
      </c>
      <c r="AG123" s="787">
        <v>0.94652777777777775</v>
      </c>
      <c r="AH123" s="787">
        <v>0.9458333333333333</v>
      </c>
      <c r="AI123" s="787">
        <v>0.90555555555555556</v>
      </c>
      <c r="AJ123" s="1107"/>
      <c r="AK123" s="786"/>
      <c r="AL123" s="1121"/>
      <c r="AM123" s="787"/>
      <c r="AN123" s="787"/>
      <c r="AO123" s="787"/>
      <c r="AP123" s="787"/>
      <c r="AQ123" s="1108"/>
    </row>
    <row r="124" spans="1:43" x14ac:dyDescent="0.3">
      <c r="A124" s="1109"/>
      <c r="B124" s="788">
        <v>13</v>
      </c>
      <c r="C124" s="789" t="s">
        <v>149</v>
      </c>
      <c r="D124" s="1110" t="s">
        <v>160</v>
      </c>
      <c r="E124" s="1111">
        <v>1973</v>
      </c>
      <c r="F124" s="671">
        <f t="shared" si="36"/>
        <v>43</v>
      </c>
      <c r="G124" s="381" t="s">
        <v>51</v>
      </c>
      <c r="H124" s="1099"/>
      <c r="I124" s="199">
        <v>13</v>
      </c>
      <c r="J124" s="1113">
        <f>MIN(AC124:AC124:AQ124)</f>
        <v>0.9590277777777777</v>
      </c>
      <c r="K124" s="1101">
        <f t="shared" si="37"/>
        <v>9</v>
      </c>
      <c r="L124" s="1114"/>
      <c r="M124" s="1115"/>
      <c r="N124" s="783"/>
      <c r="O124" s="675">
        <v>2</v>
      </c>
      <c r="P124" s="675">
        <v>3</v>
      </c>
      <c r="Q124" s="675">
        <v>2</v>
      </c>
      <c r="R124" s="783"/>
      <c r="S124" s="675">
        <v>1</v>
      </c>
      <c r="T124" s="675">
        <v>1</v>
      </c>
      <c r="U124" s="785"/>
      <c r="V124" s="783"/>
      <c r="W124" s="785"/>
      <c r="X124" s="785"/>
      <c r="Y124" s="783"/>
      <c r="Z124" s="785"/>
      <c r="AA124" s="783"/>
      <c r="AB124" s="1104"/>
      <c r="AC124" s="1122"/>
      <c r="AD124" s="1106">
        <v>0.96736111111111101</v>
      </c>
      <c r="AE124" s="1106">
        <v>0.9819444444444444</v>
      </c>
      <c r="AF124" s="787">
        <v>0.9590277777777777</v>
      </c>
      <c r="AG124" s="786"/>
      <c r="AH124" s="786" t="s">
        <v>402</v>
      </c>
      <c r="AI124" s="786" t="s">
        <v>498</v>
      </c>
      <c r="AJ124" s="786"/>
      <c r="AK124" s="786"/>
      <c r="AL124" s="787"/>
      <c r="AM124" s="1117"/>
      <c r="AN124" s="786"/>
      <c r="AO124" s="786"/>
      <c r="AP124" s="786"/>
      <c r="AQ124" s="1118"/>
    </row>
    <row r="125" spans="1:43" x14ac:dyDescent="0.3">
      <c r="A125" s="1109"/>
      <c r="B125" s="788">
        <v>14</v>
      </c>
      <c r="C125" s="789" t="s">
        <v>149</v>
      </c>
      <c r="D125" s="669" t="s">
        <v>159</v>
      </c>
      <c r="E125" s="670">
        <v>1969</v>
      </c>
      <c r="F125" s="661">
        <f t="shared" si="36"/>
        <v>47</v>
      </c>
      <c r="G125" s="82" t="s">
        <v>397</v>
      </c>
      <c r="H125" s="1099"/>
      <c r="I125" s="1123">
        <v>15</v>
      </c>
      <c r="J125" s="1100">
        <f>MIN(AC125:AC125:AQ125)</f>
        <v>0.97222222222222221</v>
      </c>
      <c r="K125" s="1101">
        <f t="shared" si="37"/>
        <v>8</v>
      </c>
      <c r="L125" s="1102">
        <f t="shared" ref="L125:L130" si="38">SUM(COUNTIF(N125:AB125,"&gt;-1"))</f>
        <v>4</v>
      </c>
      <c r="M125" s="1103">
        <f t="shared" ref="M125:M130" si="39">SUM(N125:AB125)</f>
        <v>8</v>
      </c>
      <c r="N125" s="675">
        <v>2</v>
      </c>
      <c r="O125" s="783"/>
      <c r="P125" s="675">
        <v>4</v>
      </c>
      <c r="Q125" s="675">
        <v>1</v>
      </c>
      <c r="R125" s="783"/>
      <c r="S125" s="675">
        <v>1</v>
      </c>
      <c r="T125" s="783"/>
      <c r="U125" s="785"/>
      <c r="V125" s="785"/>
      <c r="W125" s="785"/>
      <c r="X125" s="785"/>
      <c r="Y125" s="785"/>
      <c r="Z125" s="785"/>
      <c r="AA125" s="783"/>
      <c r="AB125" s="1124"/>
      <c r="AC125" s="1125" t="s">
        <v>75</v>
      </c>
      <c r="AD125" s="1106"/>
      <c r="AE125" s="1106">
        <v>0.97222222222222221</v>
      </c>
      <c r="AF125" s="787">
        <v>0.9784722222222223</v>
      </c>
      <c r="AG125" s="786"/>
      <c r="AH125" s="786" t="s">
        <v>463</v>
      </c>
      <c r="AI125" s="787"/>
      <c r="AJ125" s="786"/>
      <c r="AK125" s="786"/>
      <c r="AL125" s="787"/>
      <c r="AM125" s="786"/>
      <c r="AN125" s="787"/>
      <c r="AO125" s="787"/>
      <c r="AP125" s="787"/>
      <c r="AQ125" s="1118"/>
    </row>
    <row r="126" spans="1:43" x14ac:dyDescent="0.3">
      <c r="A126" s="1109"/>
      <c r="B126" s="788">
        <v>15</v>
      </c>
      <c r="C126" s="789" t="s">
        <v>149</v>
      </c>
      <c r="D126" s="1126" t="s">
        <v>302</v>
      </c>
      <c r="E126" s="1127">
        <v>1975</v>
      </c>
      <c r="F126" s="645">
        <f t="shared" si="36"/>
        <v>41</v>
      </c>
      <c r="G126" s="82" t="s">
        <v>303</v>
      </c>
      <c r="H126" s="1099" t="s">
        <v>47</v>
      </c>
      <c r="I126" s="1120">
        <v>16</v>
      </c>
      <c r="J126" s="1128" t="s">
        <v>168</v>
      </c>
      <c r="K126" s="1101">
        <f t="shared" si="37"/>
        <v>6</v>
      </c>
      <c r="L126" s="1102">
        <f t="shared" si="38"/>
        <v>5</v>
      </c>
      <c r="M126" s="1103">
        <f t="shared" si="39"/>
        <v>6</v>
      </c>
      <c r="N126" s="675">
        <v>1</v>
      </c>
      <c r="O126" s="783"/>
      <c r="P126" s="783"/>
      <c r="Q126" s="675">
        <v>1</v>
      </c>
      <c r="R126" s="675">
        <v>1</v>
      </c>
      <c r="S126" s="675">
        <v>2</v>
      </c>
      <c r="T126" s="675">
        <v>1</v>
      </c>
      <c r="U126" s="783"/>
      <c r="V126" s="783"/>
      <c r="W126" s="783"/>
      <c r="X126" s="783"/>
      <c r="Y126" s="783"/>
      <c r="Z126" s="783"/>
      <c r="AA126" s="790"/>
      <c r="AB126" s="1124"/>
      <c r="AC126" s="1122" t="s">
        <v>172</v>
      </c>
      <c r="AD126" s="791"/>
      <c r="AE126" s="792"/>
      <c r="AF126" s="792" t="s">
        <v>398</v>
      </c>
      <c r="AG126" s="792" t="s">
        <v>444</v>
      </c>
      <c r="AH126" s="792" t="s">
        <v>462</v>
      </c>
      <c r="AI126" s="792" t="s">
        <v>168</v>
      </c>
      <c r="AJ126" s="792"/>
      <c r="AK126" s="792"/>
      <c r="AL126" s="792"/>
      <c r="AM126" s="793"/>
      <c r="AN126" s="793"/>
      <c r="AO126" s="792"/>
      <c r="AP126" s="792"/>
      <c r="AQ126" s="1118"/>
    </row>
    <row r="127" spans="1:43" x14ac:dyDescent="0.3">
      <c r="A127" s="1109"/>
      <c r="B127" s="794">
        <v>16</v>
      </c>
      <c r="C127" s="795" t="s">
        <v>149</v>
      </c>
      <c r="D127" s="1129" t="s">
        <v>167</v>
      </c>
      <c r="E127" s="1130">
        <v>1976</v>
      </c>
      <c r="F127" s="630">
        <f t="shared" si="36"/>
        <v>40</v>
      </c>
      <c r="G127" s="1131" t="s">
        <v>46</v>
      </c>
      <c r="H127" s="1132"/>
      <c r="I127" s="202">
        <v>18</v>
      </c>
      <c r="J127" s="1133" t="s">
        <v>507</v>
      </c>
      <c r="K127" s="1134">
        <f t="shared" si="37"/>
        <v>6</v>
      </c>
      <c r="L127" s="1135">
        <f t="shared" si="38"/>
        <v>6</v>
      </c>
      <c r="M127" s="1136">
        <f t="shared" si="39"/>
        <v>6</v>
      </c>
      <c r="N127" s="635">
        <v>1</v>
      </c>
      <c r="O127" s="635">
        <v>1</v>
      </c>
      <c r="P127" s="635">
        <v>1</v>
      </c>
      <c r="Q127" s="635">
        <v>1</v>
      </c>
      <c r="R127" s="796"/>
      <c r="S127" s="635">
        <v>1</v>
      </c>
      <c r="T127" s="635">
        <v>1</v>
      </c>
      <c r="U127" s="796"/>
      <c r="V127" s="796"/>
      <c r="W127" s="796"/>
      <c r="X127" s="796"/>
      <c r="Y127" s="796"/>
      <c r="Z127" s="796"/>
      <c r="AA127" s="797"/>
      <c r="AB127" s="1137"/>
      <c r="AC127" s="1138" t="s">
        <v>129</v>
      </c>
      <c r="AD127" s="798" t="s">
        <v>268</v>
      </c>
      <c r="AE127" s="798" t="s">
        <v>404</v>
      </c>
      <c r="AF127" s="798" t="s">
        <v>426</v>
      </c>
      <c r="AG127" s="799"/>
      <c r="AH127" s="798" t="s">
        <v>471</v>
      </c>
      <c r="AI127" s="798" t="s">
        <v>507</v>
      </c>
      <c r="AJ127" s="799"/>
      <c r="AK127" s="798"/>
      <c r="AL127" s="800"/>
      <c r="AM127" s="798"/>
      <c r="AN127" s="798"/>
      <c r="AO127" s="799"/>
      <c r="AP127" s="798"/>
      <c r="AQ127" s="1139"/>
    </row>
    <row r="128" spans="1:43" x14ac:dyDescent="0.3">
      <c r="A128" s="1140"/>
      <c r="B128" s="801">
        <v>17</v>
      </c>
      <c r="C128" s="802" t="s">
        <v>149</v>
      </c>
      <c r="D128" s="1141" t="s">
        <v>162</v>
      </c>
      <c r="E128" s="1142">
        <v>1973</v>
      </c>
      <c r="F128" s="593">
        <f t="shared" si="36"/>
        <v>43</v>
      </c>
      <c r="G128" s="594" t="s">
        <v>53</v>
      </c>
      <c r="H128" s="1143"/>
      <c r="I128" s="1144">
        <v>19</v>
      </c>
      <c r="J128" s="1145" t="s">
        <v>509</v>
      </c>
      <c r="K128" s="1146">
        <f t="shared" si="37"/>
        <v>5</v>
      </c>
      <c r="L128" s="1147">
        <f t="shared" si="38"/>
        <v>5</v>
      </c>
      <c r="M128" s="1148">
        <f t="shared" si="39"/>
        <v>5</v>
      </c>
      <c r="N128" s="598">
        <v>1</v>
      </c>
      <c r="O128" s="598">
        <v>1</v>
      </c>
      <c r="P128" s="803"/>
      <c r="Q128" s="803"/>
      <c r="R128" s="598">
        <v>1</v>
      </c>
      <c r="S128" s="598">
        <v>1</v>
      </c>
      <c r="T128" s="598">
        <v>1</v>
      </c>
      <c r="U128" s="803"/>
      <c r="V128" s="803"/>
      <c r="W128" s="803"/>
      <c r="X128" s="803"/>
      <c r="Y128" s="803"/>
      <c r="Z128" s="803"/>
      <c r="AA128" s="804"/>
      <c r="AB128" s="1149"/>
      <c r="AC128" s="1150" t="s">
        <v>304</v>
      </c>
      <c r="AD128" s="805" t="s">
        <v>374</v>
      </c>
      <c r="AE128" s="810"/>
      <c r="AF128" s="805"/>
      <c r="AG128" s="805" t="s">
        <v>445</v>
      </c>
      <c r="AH128" s="805" t="s">
        <v>470</v>
      </c>
      <c r="AI128" s="805" t="s">
        <v>509</v>
      </c>
      <c r="AJ128" s="805"/>
      <c r="AK128" s="805"/>
      <c r="AL128" s="806"/>
      <c r="AM128" s="805"/>
      <c r="AN128" s="805"/>
      <c r="AO128" s="805"/>
      <c r="AP128" s="805"/>
      <c r="AQ128" s="1151"/>
    </row>
    <row r="129" spans="1:43" x14ac:dyDescent="0.3">
      <c r="A129" s="1152"/>
      <c r="B129" s="807">
        <v>18</v>
      </c>
      <c r="C129" s="808" t="s">
        <v>149</v>
      </c>
      <c r="D129" s="222" t="s">
        <v>365</v>
      </c>
      <c r="E129" s="124">
        <v>1976</v>
      </c>
      <c r="F129" s="584">
        <f t="shared" si="36"/>
        <v>40</v>
      </c>
      <c r="G129" s="371" t="s">
        <v>53</v>
      </c>
      <c r="H129" s="21"/>
      <c r="I129" s="201">
        <v>21</v>
      </c>
      <c r="J129" s="360" t="s">
        <v>412</v>
      </c>
      <c r="K129" s="37">
        <f t="shared" si="37"/>
        <v>4</v>
      </c>
      <c r="L129" s="2">
        <f t="shared" si="38"/>
        <v>4</v>
      </c>
      <c r="M129" s="3">
        <f t="shared" si="39"/>
        <v>4</v>
      </c>
      <c r="N129" s="587">
        <v>1</v>
      </c>
      <c r="O129" s="587">
        <v>1</v>
      </c>
      <c r="P129" s="587">
        <v>1</v>
      </c>
      <c r="Q129" s="813"/>
      <c r="R129" s="813"/>
      <c r="S129" s="587">
        <v>1</v>
      </c>
      <c r="T129" s="813"/>
      <c r="U129" s="813"/>
      <c r="V129" s="813"/>
      <c r="W129" s="813"/>
      <c r="X129" s="813"/>
      <c r="Y129" s="813"/>
      <c r="Z129" s="813"/>
      <c r="AA129" s="814"/>
      <c r="AB129" s="26"/>
      <c r="AC129" s="107" t="s">
        <v>305</v>
      </c>
      <c r="AD129" s="811" t="s">
        <v>368</v>
      </c>
      <c r="AE129" s="811" t="s">
        <v>412</v>
      </c>
      <c r="AF129" s="811"/>
      <c r="AG129" s="811"/>
      <c r="AH129" s="811" t="s">
        <v>478</v>
      </c>
      <c r="AI129" s="817"/>
      <c r="AJ129" s="811"/>
      <c r="AK129" s="818"/>
      <c r="AL129" s="819"/>
      <c r="AM129" s="811"/>
      <c r="AN129" s="811"/>
      <c r="AO129" s="820"/>
      <c r="AP129" s="811"/>
      <c r="AQ129" s="35"/>
    </row>
    <row r="130" spans="1:43" x14ac:dyDescent="0.3">
      <c r="A130" s="829"/>
      <c r="B130" s="821">
        <v>19</v>
      </c>
      <c r="C130" s="822" t="s">
        <v>149</v>
      </c>
      <c r="D130" s="1153" t="s">
        <v>163</v>
      </c>
      <c r="E130" s="1154">
        <v>1977</v>
      </c>
      <c r="F130" s="1155">
        <f t="shared" si="36"/>
        <v>39</v>
      </c>
      <c r="G130" s="1156" t="s">
        <v>53</v>
      </c>
      <c r="H130" s="1157"/>
      <c r="I130" s="199">
        <v>22</v>
      </c>
      <c r="J130" s="360" t="s">
        <v>306</v>
      </c>
      <c r="K130" s="37">
        <f t="shared" si="37"/>
        <v>1</v>
      </c>
      <c r="L130" s="2">
        <f t="shared" si="38"/>
        <v>1</v>
      </c>
      <c r="M130" s="3">
        <f t="shared" si="39"/>
        <v>1</v>
      </c>
      <c r="N130" s="587">
        <v>1</v>
      </c>
      <c r="O130" s="813"/>
      <c r="P130" s="813"/>
      <c r="Q130" s="813"/>
      <c r="R130" s="813"/>
      <c r="S130" s="813"/>
      <c r="T130" s="813"/>
      <c r="U130" s="813"/>
      <c r="V130" s="813"/>
      <c r="W130" s="813"/>
      <c r="X130" s="813"/>
      <c r="Y130" s="813"/>
      <c r="Z130" s="813"/>
      <c r="AA130" s="814"/>
      <c r="AB130" s="26"/>
      <c r="AC130" s="107" t="s">
        <v>306</v>
      </c>
      <c r="AD130" s="811"/>
      <c r="AE130" s="1158"/>
      <c r="AF130" s="820"/>
      <c r="AG130" s="811"/>
      <c r="AH130" s="811"/>
      <c r="AI130" s="817"/>
      <c r="AJ130" s="811"/>
      <c r="AK130" s="818"/>
      <c r="AL130" s="819"/>
      <c r="AM130" s="811"/>
      <c r="AN130" s="811"/>
      <c r="AO130" s="820"/>
      <c r="AP130" s="811"/>
      <c r="AQ130" s="35"/>
    </row>
    <row r="131" spans="1:43" x14ac:dyDescent="0.3">
      <c r="A131" s="829"/>
      <c r="B131" s="821">
        <v>20</v>
      </c>
      <c r="C131" s="822" t="s">
        <v>149</v>
      </c>
      <c r="D131" s="1153" t="s">
        <v>495</v>
      </c>
      <c r="E131" s="1154">
        <v>1968</v>
      </c>
      <c r="F131" s="1155">
        <f t="shared" si="36"/>
        <v>48</v>
      </c>
      <c r="G131" s="1159" t="s">
        <v>468</v>
      </c>
      <c r="H131" s="1157" t="s">
        <v>525</v>
      </c>
      <c r="I131" s="1160">
        <v>14</v>
      </c>
      <c r="J131" s="1161">
        <f>MIN(AC131:AC131:AQ131)</f>
        <v>0.96944444444444444</v>
      </c>
      <c r="K131" s="1162">
        <f t="shared" si="37"/>
        <v>1</v>
      </c>
      <c r="L131" s="1163"/>
      <c r="M131" s="1164"/>
      <c r="N131" s="1165"/>
      <c r="O131" s="1166"/>
      <c r="P131" s="1165"/>
      <c r="Q131" s="1165"/>
      <c r="R131" s="1165"/>
      <c r="S131" s="1165"/>
      <c r="T131" s="1167">
        <v>1</v>
      </c>
      <c r="U131" s="1165"/>
      <c r="V131" s="1165"/>
      <c r="W131" s="1165"/>
      <c r="X131" s="1165"/>
      <c r="Y131" s="1165"/>
      <c r="Z131" s="1165"/>
      <c r="AA131" s="1168"/>
      <c r="AB131" s="1169"/>
      <c r="AC131" s="1170"/>
      <c r="AD131" s="1171"/>
      <c r="AE131" s="1171"/>
      <c r="AF131" s="1171"/>
      <c r="AG131" s="1171"/>
      <c r="AH131" s="1171"/>
      <c r="AI131" s="1172">
        <v>0.96944444444444444</v>
      </c>
      <c r="AJ131" s="1171"/>
      <c r="AK131" s="1173"/>
      <c r="AL131" s="1174"/>
      <c r="AM131" s="1171"/>
      <c r="AN131" s="1171"/>
      <c r="AO131" s="1172"/>
      <c r="AP131" s="1171"/>
      <c r="AQ131" s="1175"/>
    </row>
    <row r="132" spans="1:43" x14ac:dyDescent="0.3">
      <c r="A132" s="1176"/>
      <c r="B132" s="1177">
        <v>21</v>
      </c>
      <c r="C132" s="1178" t="s">
        <v>149</v>
      </c>
      <c r="D132" s="224" t="s">
        <v>250</v>
      </c>
      <c r="E132" s="1154">
        <v>1976</v>
      </c>
      <c r="F132" s="1155">
        <f t="shared" si="36"/>
        <v>40</v>
      </c>
      <c r="G132" s="1179" t="s">
        <v>53</v>
      </c>
      <c r="H132" s="1157"/>
      <c r="I132" s="1160">
        <v>17</v>
      </c>
      <c r="J132" s="1180" t="s">
        <v>422</v>
      </c>
      <c r="K132" s="1162">
        <f t="shared" si="37"/>
        <v>1</v>
      </c>
      <c r="L132" s="1163"/>
      <c r="M132" s="1164"/>
      <c r="N132" s="1165"/>
      <c r="O132" s="1166"/>
      <c r="P132" s="1165"/>
      <c r="Q132" s="1167">
        <v>1</v>
      </c>
      <c r="R132" s="1165"/>
      <c r="S132" s="1165"/>
      <c r="T132" s="1165"/>
      <c r="U132" s="1165"/>
      <c r="V132" s="1165"/>
      <c r="W132" s="1165"/>
      <c r="X132" s="1165"/>
      <c r="Y132" s="1165"/>
      <c r="Z132" s="1165"/>
      <c r="AA132" s="1168"/>
      <c r="AB132" s="1169"/>
      <c r="AC132" s="1170"/>
      <c r="AD132" s="1171"/>
      <c r="AE132" s="1171"/>
      <c r="AF132" s="1171" t="s">
        <v>422</v>
      </c>
      <c r="AG132" s="1171"/>
      <c r="AH132" s="1171"/>
      <c r="AI132" s="1181"/>
      <c r="AJ132" s="1171"/>
      <c r="AK132" s="1173"/>
      <c r="AL132" s="1174"/>
      <c r="AM132" s="1171"/>
      <c r="AN132" s="1171"/>
      <c r="AO132" s="1172"/>
      <c r="AP132" s="1171"/>
      <c r="AQ132" s="1175"/>
    </row>
    <row r="133" spans="1:43" x14ac:dyDescent="0.3">
      <c r="A133" s="1176"/>
      <c r="B133" s="1177">
        <v>22</v>
      </c>
      <c r="C133" s="1178" t="s">
        <v>149</v>
      </c>
      <c r="D133" s="1182" t="s">
        <v>515</v>
      </c>
      <c r="E133" s="1154">
        <v>1979</v>
      </c>
      <c r="F133" s="1155">
        <f t="shared" si="36"/>
        <v>37</v>
      </c>
      <c r="G133" s="82"/>
      <c r="H133" s="1157" t="s">
        <v>525</v>
      </c>
      <c r="I133" s="202">
        <v>20</v>
      </c>
      <c r="J133" s="1171" t="s">
        <v>517</v>
      </c>
      <c r="K133" s="1162">
        <f t="shared" si="37"/>
        <v>1</v>
      </c>
      <c r="L133" s="1163"/>
      <c r="M133" s="1164"/>
      <c r="N133" s="1165"/>
      <c r="O133" s="1165"/>
      <c r="P133" s="1165"/>
      <c r="Q133" s="1165"/>
      <c r="R133" s="1166"/>
      <c r="S133" s="1166"/>
      <c r="T133" s="1167">
        <v>1</v>
      </c>
      <c r="U133" s="1165"/>
      <c r="V133" s="1165"/>
      <c r="W133" s="1165"/>
      <c r="X133" s="1165"/>
      <c r="Y133" s="1165"/>
      <c r="Z133" s="1165"/>
      <c r="AA133" s="1168"/>
      <c r="AB133" s="1169"/>
      <c r="AC133" s="1170"/>
      <c r="AD133" s="1171"/>
      <c r="AE133" s="1171"/>
      <c r="AF133" s="1172"/>
      <c r="AG133" s="1171"/>
      <c r="AH133" s="1172"/>
      <c r="AI133" s="1171" t="s">
        <v>517</v>
      </c>
      <c r="AJ133" s="1171"/>
      <c r="AK133" s="1171"/>
      <c r="AL133" s="1174"/>
      <c r="AM133" s="1171"/>
      <c r="AN133" s="1171"/>
      <c r="AO133" s="1172"/>
      <c r="AP133" s="1171"/>
      <c r="AQ133" s="1175"/>
    </row>
    <row r="134" spans="1:43" x14ac:dyDescent="0.3">
      <c r="A134" s="1176"/>
      <c r="B134" s="1183">
        <v>22</v>
      </c>
      <c r="C134" s="1184"/>
      <c r="D134" s="1185"/>
      <c r="E134" s="1177"/>
      <c r="F134" s="1177"/>
      <c r="G134" s="1186"/>
      <c r="H134" s="92"/>
      <c r="I134" s="93"/>
      <c r="J134" s="94"/>
      <c r="K134" s="343"/>
      <c r="L134" s="1187"/>
      <c r="M134" s="1188">
        <f t="shared" ref="M134" si="40">SUM(N134:AB134)</f>
        <v>93</v>
      </c>
      <c r="N134" s="1189">
        <f t="shared" ref="N134:AB134" si="41">COUNTIF(N112:N133,"&gt;-1")</f>
        <v>14</v>
      </c>
      <c r="O134" s="1189">
        <f t="shared" si="41"/>
        <v>13</v>
      </c>
      <c r="P134" s="1189">
        <f t="shared" si="41"/>
        <v>11</v>
      </c>
      <c r="Q134" s="1189">
        <f t="shared" si="41"/>
        <v>14</v>
      </c>
      <c r="R134" s="1189">
        <f t="shared" si="41"/>
        <v>11</v>
      </c>
      <c r="S134" s="1189">
        <f t="shared" si="41"/>
        <v>14</v>
      </c>
      <c r="T134" s="1189">
        <f t="shared" si="41"/>
        <v>16</v>
      </c>
      <c r="U134" s="1189">
        <f t="shared" si="41"/>
        <v>0</v>
      </c>
      <c r="V134" s="1189">
        <f t="shared" si="41"/>
        <v>0</v>
      </c>
      <c r="W134" s="1189">
        <f t="shared" si="41"/>
        <v>0</v>
      </c>
      <c r="X134" s="1189">
        <f t="shared" si="41"/>
        <v>0</v>
      </c>
      <c r="Y134" s="1189">
        <f t="shared" si="41"/>
        <v>0</v>
      </c>
      <c r="Z134" s="1189">
        <f t="shared" si="41"/>
        <v>0</v>
      </c>
      <c r="AA134" s="1189">
        <f t="shared" si="41"/>
        <v>0</v>
      </c>
      <c r="AB134" s="1190">
        <f t="shared" si="41"/>
        <v>0</v>
      </c>
      <c r="AC134" s="1191"/>
      <c r="AD134" s="1192"/>
      <c r="AE134" s="1193"/>
      <c r="AF134" s="1192"/>
      <c r="AG134" s="1192"/>
      <c r="AH134" s="1192"/>
      <c r="AI134" s="1192"/>
      <c r="AJ134" s="1192"/>
      <c r="AK134" s="1192"/>
      <c r="AL134" s="1192"/>
      <c r="AM134" s="1192"/>
      <c r="AN134" s="1192"/>
      <c r="AO134" s="1192"/>
      <c r="AP134" s="1192"/>
      <c r="AQ134" s="1194"/>
    </row>
    <row r="135" spans="1:43" x14ac:dyDescent="0.35">
      <c r="A135" s="402" t="s">
        <v>0</v>
      </c>
      <c r="B135" s="403" t="s">
        <v>1</v>
      </c>
      <c r="C135" s="404" t="s">
        <v>2</v>
      </c>
      <c r="D135" s="405" t="s">
        <v>3</v>
      </c>
      <c r="E135" s="406" t="s">
        <v>4</v>
      </c>
      <c r="F135" s="406" t="s">
        <v>5</v>
      </c>
      <c r="G135" s="407" t="s">
        <v>6</v>
      </c>
      <c r="H135" s="408" t="s">
        <v>7</v>
      </c>
      <c r="I135" s="409" t="s">
        <v>8</v>
      </c>
      <c r="J135" s="410" t="s">
        <v>9</v>
      </c>
      <c r="K135" s="411" t="s">
        <v>10</v>
      </c>
      <c r="L135" s="412" t="s">
        <v>11</v>
      </c>
      <c r="M135" s="413" t="s">
        <v>12</v>
      </c>
      <c r="N135" s="414" t="s">
        <v>13</v>
      </c>
      <c r="O135" s="406" t="s">
        <v>14</v>
      </c>
      <c r="P135" s="406" t="s">
        <v>15</v>
      </c>
      <c r="Q135" s="406" t="s">
        <v>16</v>
      </c>
      <c r="R135" s="406" t="s">
        <v>17</v>
      </c>
      <c r="S135" s="406" t="s">
        <v>18</v>
      </c>
      <c r="T135" s="406" t="s">
        <v>19</v>
      </c>
      <c r="U135" s="406" t="s">
        <v>20</v>
      </c>
      <c r="V135" s="406" t="s">
        <v>21</v>
      </c>
      <c r="W135" s="406" t="s">
        <v>22</v>
      </c>
      <c r="X135" s="406" t="s">
        <v>23</v>
      </c>
      <c r="Y135" s="406" t="s">
        <v>24</v>
      </c>
      <c r="Z135" s="406" t="s">
        <v>25</v>
      </c>
      <c r="AA135" s="406" t="s">
        <v>26</v>
      </c>
      <c r="AB135" s="415" t="s">
        <v>27</v>
      </c>
      <c r="AC135" s="416" t="s">
        <v>28</v>
      </c>
      <c r="AD135" s="417" t="s">
        <v>29</v>
      </c>
      <c r="AE135" s="417" t="s">
        <v>30</v>
      </c>
      <c r="AF135" s="417" t="s">
        <v>31</v>
      </c>
      <c r="AG135" s="417" t="s">
        <v>32</v>
      </c>
      <c r="AH135" s="417" t="s">
        <v>33</v>
      </c>
      <c r="AI135" s="417" t="s">
        <v>34</v>
      </c>
      <c r="AJ135" s="417" t="s">
        <v>35</v>
      </c>
      <c r="AK135" s="417" t="s">
        <v>36</v>
      </c>
      <c r="AL135" s="417" t="s">
        <v>37</v>
      </c>
      <c r="AM135" s="417" t="s">
        <v>38</v>
      </c>
      <c r="AN135" s="417" t="s">
        <v>39</v>
      </c>
      <c r="AO135" s="417" t="s">
        <v>40</v>
      </c>
      <c r="AP135" s="417" t="s">
        <v>41</v>
      </c>
      <c r="AQ135" s="418" t="s">
        <v>42</v>
      </c>
    </row>
    <row r="136" spans="1:43" x14ac:dyDescent="0.3">
      <c r="A136" s="828" t="s">
        <v>169</v>
      </c>
      <c r="B136" s="84">
        <v>1</v>
      </c>
      <c r="C136" s="49" t="s">
        <v>170</v>
      </c>
      <c r="D136" s="275" t="s">
        <v>175</v>
      </c>
      <c r="E136" s="50">
        <v>1965</v>
      </c>
      <c r="F136" s="1155">
        <f>SUM(2016-E136)</f>
        <v>51</v>
      </c>
      <c r="G136" s="51" t="s">
        <v>46</v>
      </c>
      <c r="H136" s="1157"/>
      <c r="I136" s="560">
        <v>1</v>
      </c>
      <c r="J136" s="1195">
        <f>MIN(AC136:AC136:AQ136)</f>
        <v>0.83263888888888893</v>
      </c>
      <c r="K136" s="133">
        <f>IF(COUNTIF(N136:AB136,"&gt;=0")&lt;11,SUM(N136:AB136),SUM(LARGE(N136:AB136,1),LARGE(N136:AB136,2),LARGE(N136:AB136,3),LARGE(N136:AB136,4),LARGE(N136:AB136,5),LARGE(N136:AB136,6),LARGE(N136:AB136,7),LARGE(N136:AB136,8),LARGE(N136:AB136,9),LARGE(N136:AB136,10)))</f>
        <v>50</v>
      </c>
      <c r="L136" s="1196">
        <f>SUM(COUNTIF(N136:AB136,"&gt;-1"))</f>
        <v>5</v>
      </c>
      <c r="M136" s="1197">
        <f>SUM(N136:AB136)</f>
        <v>50</v>
      </c>
      <c r="N136" s="127">
        <v>10</v>
      </c>
      <c r="O136" s="126"/>
      <c r="P136" s="127">
        <v>10</v>
      </c>
      <c r="Q136" s="127">
        <v>10</v>
      </c>
      <c r="R136" s="126"/>
      <c r="S136" s="127">
        <v>10</v>
      </c>
      <c r="T136" s="127">
        <v>10</v>
      </c>
      <c r="U136" s="126"/>
      <c r="V136" s="126"/>
      <c r="W136" s="126"/>
      <c r="X136" s="126"/>
      <c r="Y136" s="126"/>
      <c r="Z136" s="126"/>
      <c r="AA136" s="126"/>
      <c r="AB136" s="196"/>
      <c r="AC136" s="1170">
        <v>0.86875000000000002</v>
      </c>
      <c r="AD136" s="1198"/>
      <c r="AE136" s="1199">
        <v>0.83263888888888893</v>
      </c>
      <c r="AF136" s="1199">
        <v>0.8569444444444444</v>
      </c>
      <c r="AG136" s="239"/>
      <c r="AH136" s="239" t="s">
        <v>458</v>
      </c>
      <c r="AI136" s="1198" t="s">
        <v>489</v>
      </c>
      <c r="AJ136" s="1171"/>
      <c r="AK136" s="1171"/>
      <c r="AL136" s="1171"/>
      <c r="AM136" s="1171"/>
      <c r="AN136" s="1171"/>
      <c r="AO136" s="1171"/>
      <c r="AP136" s="54"/>
      <c r="AQ136" s="1175"/>
    </row>
    <row r="137" spans="1:43" x14ac:dyDescent="0.3">
      <c r="A137" s="1176"/>
      <c r="B137" s="1177">
        <v>2</v>
      </c>
      <c r="C137" s="1178" t="s">
        <v>170</v>
      </c>
      <c r="D137" s="1200" t="s">
        <v>171</v>
      </c>
      <c r="E137" s="1155">
        <v>1965</v>
      </c>
      <c r="F137" s="1155">
        <f>SUM(2016-E137)</f>
        <v>51</v>
      </c>
      <c r="G137" s="1201" t="s">
        <v>46</v>
      </c>
      <c r="H137" s="1157"/>
      <c r="I137" s="203">
        <v>2</v>
      </c>
      <c r="J137" s="1202" t="s">
        <v>401</v>
      </c>
      <c r="K137" s="133">
        <f>IF(COUNTIF(N137:AB137,"&gt;=0")&lt;11,SUM(N137:AB137),SUM(LARGE(N137:AB137,1),LARGE(N137:AB137,2),LARGE(N137:AB137,3),LARGE(N137:AB137,4),LARGE(N137:AB137,5),LARGE(N137:AB137,6),LARGE(N137:AB137,7),LARGE(N137:AB137,8),LARGE(N137:AB137,9),LARGE(N137:AB137,10)))</f>
        <v>37</v>
      </c>
      <c r="L137" s="1196">
        <f>SUM(COUNTIF(N137:AB137,"&gt;-1"))</f>
        <v>4</v>
      </c>
      <c r="M137" s="1197">
        <f>SUM(N137:AB137)</f>
        <v>37</v>
      </c>
      <c r="N137" s="1167">
        <v>9</v>
      </c>
      <c r="O137" s="127">
        <v>10</v>
      </c>
      <c r="P137" s="1167">
        <v>9</v>
      </c>
      <c r="Q137" s="1203">
        <v>9</v>
      </c>
      <c r="R137" s="1168"/>
      <c r="S137" s="1168"/>
      <c r="T137" s="1165"/>
      <c r="U137" s="1165"/>
      <c r="V137" s="1165"/>
      <c r="W137" s="1165"/>
      <c r="X137" s="1165"/>
      <c r="Y137" s="1165"/>
      <c r="Z137" s="1165"/>
      <c r="AA137" s="1165"/>
      <c r="AB137" s="1169"/>
      <c r="AC137" s="1204" t="s">
        <v>142</v>
      </c>
      <c r="AD137" s="1171" t="s">
        <v>267</v>
      </c>
      <c r="AE137" s="1171" t="s">
        <v>401</v>
      </c>
      <c r="AF137" s="1171" t="s">
        <v>425</v>
      </c>
      <c r="AG137" s="1202"/>
      <c r="AH137" s="1198"/>
      <c r="AI137" s="1202"/>
      <c r="AJ137" s="1202"/>
      <c r="AK137" s="1202"/>
      <c r="AL137" s="1171"/>
      <c r="AM137" s="1172"/>
      <c r="AN137" s="1205"/>
      <c r="AO137" s="1171"/>
      <c r="AP137" s="1205"/>
      <c r="AQ137" s="1175"/>
    </row>
    <row r="138" spans="1:43" x14ac:dyDescent="0.3">
      <c r="A138" s="1176"/>
      <c r="B138" s="1177">
        <v>3</v>
      </c>
      <c r="C138" s="1178" t="s">
        <v>170</v>
      </c>
      <c r="D138" s="1206" t="s">
        <v>177</v>
      </c>
      <c r="E138" s="1207">
        <v>1948</v>
      </c>
      <c r="F138" s="1155">
        <f>SUM(2016-E138)</f>
        <v>68</v>
      </c>
      <c r="G138" s="1208" t="s">
        <v>53</v>
      </c>
      <c r="H138" s="1157"/>
      <c r="I138" s="1160">
        <v>4</v>
      </c>
      <c r="J138" s="1209" t="s">
        <v>132</v>
      </c>
      <c r="K138" s="133">
        <f>IF(COUNTIF(N138:AB138,"&gt;=0")&lt;11,SUM(N138:AB138),SUM(LARGE(N138:AB138,1),LARGE(N138:AB138,2),LARGE(N138:AB138,3),LARGE(N138:AB138,4),LARGE(N138:AB138,5),LARGE(N138:AB138,6),LARGE(N138:AB138,7),LARGE(N138:AB138,8),LARGE(N138:AB138,9),LARGE(N138:AB138,10)))</f>
        <v>42</v>
      </c>
      <c r="L138" s="1196">
        <f>SUM(COUNTIF(N138:AB138,"&gt;-1"))</f>
        <v>5</v>
      </c>
      <c r="M138" s="1197">
        <f>SUM(N138:AB138)</f>
        <v>42</v>
      </c>
      <c r="N138" s="1167">
        <v>8</v>
      </c>
      <c r="O138" s="1167">
        <v>9</v>
      </c>
      <c r="P138" s="1167">
        <v>8</v>
      </c>
      <c r="Q138" s="1165"/>
      <c r="R138" s="1168"/>
      <c r="S138" s="1167">
        <v>9</v>
      </c>
      <c r="T138" s="1167">
        <v>8</v>
      </c>
      <c r="U138" s="126"/>
      <c r="V138" s="1165"/>
      <c r="W138" s="1165"/>
      <c r="X138" s="1165"/>
      <c r="Y138" s="1168"/>
      <c r="Z138" s="1168"/>
      <c r="AA138" s="1165"/>
      <c r="AB138" s="1169"/>
      <c r="AC138" s="1210" t="s">
        <v>132</v>
      </c>
      <c r="AD138" s="1171" t="s">
        <v>259</v>
      </c>
      <c r="AE138" s="1171" t="s">
        <v>407</v>
      </c>
      <c r="AF138" s="1172"/>
      <c r="AG138" s="1172"/>
      <c r="AH138" s="1171" t="s">
        <v>407</v>
      </c>
      <c r="AI138" s="1171" t="s">
        <v>518</v>
      </c>
      <c r="AJ138" s="1172"/>
      <c r="AK138" s="1172"/>
      <c r="AL138" s="1205"/>
      <c r="AM138" s="1205"/>
      <c r="AN138" s="1205"/>
      <c r="AO138" s="1205"/>
      <c r="AP138" s="1205"/>
      <c r="AQ138" s="1211"/>
    </row>
    <row r="139" spans="1:43" x14ac:dyDescent="0.3">
      <c r="A139" s="1176"/>
      <c r="B139" s="1177">
        <v>4</v>
      </c>
      <c r="C139" s="1178" t="s">
        <v>170</v>
      </c>
      <c r="D139" s="275" t="s">
        <v>178</v>
      </c>
      <c r="E139" s="1207">
        <v>1954</v>
      </c>
      <c r="F139" s="1155">
        <f>SUM(2016-E139)</f>
        <v>62</v>
      </c>
      <c r="G139" s="1212" t="s">
        <v>53</v>
      </c>
      <c r="H139" s="1157"/>
      <c r="I139" s="1213">
        <v>5</v>
      </c>
      <c r="J139" s="1195" t="s">
        <v>50</v>
      </c>
      <c r="K139" s="133">
        <f>IF(COUNTIF(N139:AB139,"&gt;=0")&lt;11,SUM(N139:AB139),SUM(LARGE(N139:AB139,1),LARGE(N139:AB139,2),LARGE(N139:AB139,3),LARGE(N139:AB139,4),LARGE(N139:AB139,5),LARGE(N139:AB139,6),LARGE(N139:AB139,7),LARGE(N139:AB139,8),LARGE(N139:AB139,9),LARGE(N139:AB139,10)))</f>
        <v>15</v>
      </c>
      <c r="L139" s="1196">
        <f>SUM(COUNTIF(N139:AB139,"&gt;-1"))</f>
        <v>2</v>
      </c>
      <c r="M139" s="1197">
        <f>SUM(N139:AB139)</f>
        <v>15</v>
      </c>
      <c r="N139" s="1167">
        <v>7</v>
      </c>
      <c r="O139" s="1167">
        <v>8</v>
      </c>
      <c r="P139" s="1165"/>
      <c r="Q139" s="1168"/>
      <c r="R139" s="1168"/>
      <c r="S139" s="1168"/>
      <c r="T139" s="1165"/>
      <c r="U139" s="1165"/>
      <c r="V139" s="1165"/>
      <c r="W139" s="1165"/>
      <c r="X139" s="1165"/>
      <c r="Y139" s="1165"/>
      <c r="Z139" s="1168"/>
      <c r="AA139" s="1165"/>
      <c r="AB139" s="1214"/>
      <c r="AC139" s="1215" t="s">
        <v>50</v>
      </c>
      <c r="AD139" s="1205" t="s">
        <v>50</v>
      </c>
      <c r="AE139" s="1171"/>
      <c r="AF139" s="1171"/>
      <c r="AG139" s="1171"/>
      <c r="AH139" s="1171"/>
      <c r="AI139" s="1205"/>
      <c r="AJ139" s="1205"/>
      <c r="AK139" s="1171"/>
      <c r="AL139" s="1171"/>
      <c r="AM139" s="1171"/>
      <c r="AN139" s="1205"/>
      <c r="AO139" s="1205"/>
      <c r="AP139" s="1205"/>
      <c r="AQ139" s="1175"/>
    </row>
    <row r="140" spans="1:43" x14ac:dyDescent="0.3">
      <c r="A140" s="1176"/>
      <c r="B140" s="1177">
        <v>5</v>
      </c>
      <c r="C140" s="1178" t="s">
        <v>170</v>
      </c>
      <c r="D140" s="275" t="s">
        <v>176</v>
      </c>
      <c r="E140" s="1207">
        <v>1963</v>
      </c>
      <c r="F140" s="1155">
        <f>SUM(2016-E140)</f>
        <v>53</v>
      </c>
      <c r="G140" s="1216" t="s">
        <v>53</v>
      </c>
      <c r="H140" s="1157"/>
      <c r="I140" s="1160">
        <v>3</v>
      </c>
      <c r="J140" s="1171" t="s">
        <v>510</v>
      </c>
      <c r="K140" s="133">
        <f>IF(COUNTIF(N140:AB140,"&gt;=0")&lt;11,SUM(N140:AB140),SUM(LARGE(N140:AB140,1),LARGE(N140:AB140,2),LARGE(N140:AB140,3),LARGE(N140:AB140,4),LARGE(N140:AB140,5),LARGE(N140:AB140,6),LARGE(N140:AB140,7),LARGE(N140:AB140,8),LARGE(N140:AB140,9),LARGE(N140:AB140,10)))</f>
        <v>16</v>
      </c>
      <c r="L140" s="1196">
        <f>SUM(COUNTIF(N140:AB140,"&gt;-1"))</f>
        <v>2</v>
      </c>
      <c r="M140" s="1197">
        <f>SUM(N140:AB140)</f>
        <v>16</v>
      </c>
      <c r="N140" s="1165"/>
      <c r="O140" s="1165"/>
      <c r="P140" s="1167">
        <v>7</v>
      </c>
      <c r="Q140" s="1165"/>
      <c r="R140" s="1165"/>
      <c r="S140" s="1165"/>
      <c r="T140" s="1203">
        <v>9</v>
      </c>
      <c r="U140" s="1165"/>
      <c r="V140" s="1165"/>
      <c r="W140" s="1165"/>
      <c r="X140" s="1165"/>
      <c r="Y140" s="1165"/>
      <c r="Z140" s="1165"/>
      <c r="AA140" s="1165"/>
      <c r="AB140" s="1214"/>
      <c r="AC140" s="1217"/>
      <c r="AD140" s="1205"/>
      <c r="AE140" s="1171" t="s">
        <v>410</v>
      </c>
      <c r="AF140" s="1171"/>
      <c r="AG140" s="1171"/>
      <c r="AH140" s="1205"/>
      <c r="AI140" s="1171" t="s">
        <v>510</v>
      </c>
      <c r="AJ140" s="1171"/>
      <c r="AK140" s="1171"/>
      <c r="AL140" s="1205"/>
      <c r="AM140" s="1171"/>
      <c r="AN140" s="1205"/>
      <c r="AO140" s="1171"/>
      <c r="AP140" s="1171"/>
      <c r="AQ140" s="1175"/>
    </row>
    <row r="141" spans="1:43" ht="15.6" thickBot="1" x14ac:dyDescent="0.35">
      <c r="A141" s="1218"/>
      <c r="B141" s="1219">
        <v>5</v>
      </c>
      <c r="C141" s="1220"/>
      <c r="D141" s="1221"/>
      <c r="E141" s="1222"/>
      <c r="F141" s="1222"/>
      <c r="G141" s="1223"/>
      <c r="H141" s="1224"/>
      <c r="I141" s="1225"/>
      <c r="J141" s="1226"/>
      <c r="K141" s="1227"/>
      <c r="L141" s="1228"/>
      <c r="M141" s="1229">
        <f t="shared" ref="M141" si="42">SUM(N141:AB141)</f>
        <v>18</v>
      </c>
      <c r="N141" s="1230">
        <f t="shared" ref="N141:AB141" si="43">COUNTIF(N136:N140,"&gt;-1")</f>
        <v>4</v>
      </c>
      <c r="O141" s="1230">
        <f t="shared" si="43"/>
        <v>3</v>
      </c>
      <c r="P141" s="1230">
        <f t="shared" si="43"/>
        <v>4</v>
      </c>
      <c r="Q141" s="1230">
        <f t="shared" si="43"/>
        <v>2</v>
      </c>
      <c r="R141" s="1230">
        <f t="shared" si="43"/>
        <v>0</v>
      </c>
      <c r="S141" s="1230">
        <f t="shared" si="43"/>
        <v>2</v>
      </c>
      <c r="T141" s="1230">
        <f t="shared" si="43"/>
        <v>3</v>
      </c>
      <c r="U141" s="1230">
        <f t="shared" si="43"/>
        <v>0</v>
      </c>
      <c r="V141" s="1230">
        <f t="shared" si="43"/>
        <v>0</v>
      </c>
      <c r="W141" s="1230">
        <f t="shared" si="43"/>
        <v>0</v>
      </c>
      <c r="X141" s="1230">
        <f t="shared" si="43"/>
        <v>0</v>
      </c>
      <c r="Y141" s="1230">
        <f t="shared" si="43"/>
        <v>0</v>
      </c>
      <c r="Z141" s="1230">
        <f t="shared" si="43"/>
        <v>0</v>
      </c>
      <c r="AA141" s="1230">
        <f t="shared" si="43"/>
        <v>0</v>
      </c>
      <c r="AB141" s="1231">
        <f t="shared" si="43"/>
        <v>0</v>
      </c>
      <c r="AC141" s="1232"/>
      <c r="AD141" s="1233"/>
      <c r="AE141" s="1234"/>
      <c r="AF141" s="1233"/>
      <c r="AG141" s="1233"/>
      <c r="AH141" s="1233"/>
      <c r="AI141" s="1233"/>
      <c r="AJ141" s="1233"/>
      <c r="AK141" s="1233"/>
      <c r="AL141" s="1233"/>
      <c r="AM141" s="1233"/>
      <c r="AN141" s="1233"/>
      <c r="AO141" s="1233"/>
      <c r="AP141" s="1233"/>
      <c r="AQ141" s="1235"/>
    </row>
    <row r="142" spans="1:43" x14ac:dyDescent="0.35">
      <c r="B142" s="158"/>
      <c r="C142" s="159"/>
      <c r="D142" s="226"/>
      <c r="E142" s="160"/>
      <c r="F142" s="160"/>
      <c r="G142" s="161"/>
      <c r="H142" s="162"/>
      <c r="I142" s="163"/>
      <c r="J142" s="164"/>
      <c r="K142" s="572"/>
      <c r="L142" s="165"/>
      <c r="M142" s="165"/>
      <c r="N142" s="165"/>
      <c r="O142" s="165"/>
      <c r="P142" s="165"/>
      <c r="Q142" s="165"/>
      <c r="R142" s="166"/>
      <c r="S142" s="166"/>
      <c r="T142" s="166"/>
      <c r="U142" s="166"/>
      <c r="V142" s="166"/>
      <c r="W142" s="166"/>
      <c r="X142" s="166"/>
      <c r="Y142" s="166"/>
      <c r="Z142" s="166"/>
      <c r="AA142" s="166"/>
      <c r="AB142" s="166"/>
      <c r="AC142" s="167"/>
      <c r="AD142" s="168"/>
      <c r="AE142" s="169"/>
      <c r="AF142" s="167"/>
      <c r="AG142" s="167"/>
      <c r="AH142" s="167"/>
      <c r="AI142" s="167"/>
      <c r="AJ142" s="167"/>
      <c r="AK142" s="167"/>
      <c r="AL142" s="167"/>
      <c r="AM142" s="167"/>
      <c r="AN142" s="167"/>
      <c r="AO142" s="167"/>
      <c r="AP142" s="167"/>
      <c r="AQ142" s="167"/>
    </row>
    <row r="143" spans="1:43" ht="15.6" thickBot="1" x14ac:dyDescent="0.4">
      <c r="J143" s="832"/>
      <c r="K143" s="833"/>
      <c r="L143" s="183"/>
      <c r="M143" s="243" t="s">
        <v>181</v>
      </c>
      <c r="N143" s="176">
        <v>1</v>
      </c>
      <c r="O143" s="176">
        <v>2</v>
      </c>
      <c r="P143" s="176">
        <v>3</v>
      </c>
      <c r="Q143" s="176">
        <v>4</v>
      </c>
      <c r="R143" s="176">
        <v>5</v>
      </c>
      <c r="S143" s="176">
        <v>6</v>
      </c>
      <c r="T143" s="176">
        <v>7</v>
      </c>
      <c r="U143" s="176">
        <v>8</v>
      </c>
      <c r="V143" s="176">
        <v>9</v>
      </c>
      <c r="W143" s="176">
        <v>10</v>
      </c>
      <c r="X143" s="176">
        <v>11</v>
      </c>
      <c r="Y143" s="176">
        <v>12</v>
      </c>
      <c r="Z143" s="176">
        <v>13</v>
      </c>
      <c r="AA143" s="176">
        <v>14</v>
      </c>
      <c r="AB143" s="177">
        <v>15</v>
      </c>
      <c r="AD143" s="825" t="s">
        <v>182</v>
      </c>
      <c r="AE143" s="825"/>
      <c r="AF143" s="825"/>
      <c r="AG143" s="244" t="s">
        <v>44</v>
      </c>
      <c r="AH143" s="245" t="s">
        <v>66</v>
      </c>
      <c r="AI143" s="245" t="s">
        <v>92</v>
      </c>
      <c r="AJ143" s="245" t="s">
        <v>112</v>
      </c>
      <c r="AK143" s="246" t="s">
        <v>124</v>
      </c>
      <c r="AL143" s="247" t="s">
        <v>138</v>
      </c>
      <c r="AM143" s="248" t="s">
        <v>149</v>
      </c>
      <c r="AN143" s="249" t="s">
        <v>170</v>
      </c>
      <c r="AO143" s="250" t="s">
        <v>183</v>
      </c>
      <c r="AP143" s="250" t="s">
        <v>184</v>
      </c>
      <c r="AQ143" s="251" t="s">
        <v>185</v>
      </c>
    </row>
    <row r="144" spans="1:43" ht="15.6" thickBot="1" x14ac:dyDescent="0.4">
      <c r="B144" s="834" t="s">
        <v>446</v>
      </c>
      <c r="C144" s="834"/>
      <c r="D144" s="834"/>
      <c r="E144" s="834"/>
      <c r="F144" s="834"/>
      <c r="G144" s="834"/>
      <c r="H144" s="179"/>
      <c r="I144" s="180"/>
      <c r="J144" s="824" t="s">
        <v>187</v>
      </c>
      <c r="K144" s="824"/>
      <c r="L144" s="183">
        <f>SUM(N144:AB144)</f>
        <v>284</v>
      </c>
      <c r="M144" s="252">
        <f>SUM(N144:AB144)/7</f>
        <v>40.571428571428569</v>
      </c>
      <c r="N144" s="181">
        <f t="shared" ref="N144:AB144" si="44">SUM(N19+N44+N71+N83+N96)</f>
        <v>48</v>
      </c>
      <c r="O144" s="182">
        <f t="shared" si="44"/>
        <v>35</v>
      </c>
      <c r="P144" s="182">
        <f t="shared" si="44"/>
        <v>45</v>
      </c>
      <c r="Q144" s="182">
        <f t="shared" si="44"/>
        <v>35</v>
      </c>
      <c r="R144" s="182">
        <f t="shared" si="44"/>
        <v>34</v>
      </c>
      <c r="S144" s="182">
        <f t="shared" si="44"/>
        <v>42</v>
      </c>
      <c r="T144" s="182">
        <f t="shared" si="44"/>
        <v>45</v>
      </c>
      <c r="U144" s="182">
        <f t="shared" si="44"/>
        <v>0</v>
      </c>
      <c r="V144" s="182">
        <f t="shared" si="44"/>
        <v>0</v>
      </c>
      <c r="W144" s="182">
        <f t="shared" si="44"/>
        <v>0</v>
      </c>
      <c r="X144" s="182">
        <f t="shared" si="44"/>
        <v>0</v>
      </c>
      <c r="Y144" s="182">
        <f t="shared" si="44"/>
        <v>0</v>
      </c>
      <c r="Z144" s="182">
        <f t="shared" si="44"/>
        <v>0</v>
      </c>
      <c r="AA144" s="183">
        <f t="shared" si="44"/>
        <v>0</v>
      </c>
      <c r="AB144" s="183">
        <f t="shared" si="44"/>
        <v>0</v>
      </c>
      <c r="AD144" s="848" t="s">
        <v>188</v>
      </c>
      <c r="AE144" s="848"/>
      <c r="AF144" s="848"/>
      <c r="AG144" s="253">
        <f>SUM(B19)</f>
        <v>17</v>
      </c>
      <c r="AH144" s="254">
        <f>SUM(B44)</f>
        <v>23</v>
      </c>
      <c r="AI144" s="254">
        <f>SUM(B71)</f>
        <v>25</v>
      </c>
      <c r="AJ144" s="254">
        <f>SUM(B83)</f>
        <v>10</v>
      </c>
      <c r="AK144" s="255">
        <f>SUM(B96)</f>
        <v>11</v>
      </c>
      <c r="AL144" s="256">
        <f>SUM(B110)</f>
        <v>12</v>
      </c>
      <c r="AM144" s="254">
        <f>SUM(B134)</f>
        <v>22</v>
      </c>
      <c r="AN144" s="257">
        <f>SUM(B141)</f>
        <v>5</v>
      </c>
      <c r="AO144" s="258">
        <f>SUM(AG144:AK144)</f>
        <v>86</v>
      </c>
      <c r="AP144" s="258">
        <f>SUM(AL144:AN144)</f>
        <v>39</v>
      </c>
      <c r="AQ144" s="259">
        <f>SUM(AO144:AP144)</f>
        <v>125</v>
      </c>
    </row>
    <row r="145" spans="2:43" ht="15.6" thickBot="1" x14ac:dyDescent="0.4">
      <c r="B145" s="834"/>
      <c r="C145" s="834"/>
      <c r="D145" s="834"/>
      <c r="E145" s="834"/>
      <c r="F145" s="834"/>
      <c r="G145" s="834"/>
      <c r="H145" s="179"/>
      <c r="I145" s="180"/>
      <c r="J145" s="824" t="s">
        <v>189</v>
      </c>
      <c r="K145" s="824"/>
      <c r="L145" s="183">
        <f>SUM(N145:AB145)</f>
        <v>141</v>
      </c>
      <c r="M145" s="252">
        <f t="shared" ref="M145:M146" si="45">SUM(N145:AB145)/7</f>
        <v>20.142857142857142</v>
      </c>
      <c r="N145" s="182">
        <f t="shared" ref="N145:AB145" si="46">SUM(N110+N134+N141)</f>
        <v>22</v>
      </c>
      <c r="O145" s="182">
        <f t="shared" si="46"/>
        <v>20</v>
      </c>
      <c r="P145" s="182">
        <f t="shared" si="46"/>
        <v>17</v>
      </c>
      <c r="Q145" s="182">
        <f t="shared" si="46"/>
        <v>20</v>
      </c>
      <c r="R145" s="182">
        <f t="shared" si="46"/>
        <v>13</v>
      </c>
      <c r="S145" s="182">
        <f t="shared" si="46"/>
        <v>22</v>
      </c>
      <c r="T145" s="182">
        <f t="shared" si="46"/>
        <v>27</v>
      </c>
      <c r="U145" s="182">
        <f t="shared" si="46"/>
        <v>0</v>
      </c>
      <c r="V145" s="182">
        <f t="shared" si="46"/>
        <v>0</v>
      </c>
      <c r="W145" s="182">
        <f t="shared" si="46"/>
        <v>0</v>
      </c>
      <c r="X145" s="182">
        <f t="shared" si="46"/>
        <v>0</v>
      </c>
      <c r="Y145" s="182">
        <f t="shared" si="46"/>
        <v>0</v>
      </c>
      <c r="Z145" s="182">
        <f t="shared" si="46"/>
        <v>0</v>
      </c>
      <c r="AA145" s="183">
        <f t="shared" si="46"/>
        <v>0</v>
      </c>
      <c r="AB145" s="183">
        <f t="shared" si="46"/>
        <v>0</v>
      </c>
      <c r="AD145" s="846" t="s">
        <v>190</v>
      </c>
      <c r="AE145" s="846"/>
      <c r="AF145" s="846"/>
      <c r="AG145" s="260"/>
      <c r="AH145" s="261"/>
      <c r="AI145" s="261"/>
      <c r="AJ145" s="261"/>
      <c r="AK145" s="262"/>
      <c r="AL145" s="260"/>
      <c r="AM145" s="261"/>
      <c r="AN145" s="261"/>
      <c r="AO145" s="258"/>
      <c r="AP145" s="258"/>
      <c r="AQ145" s="259"/>
    </row>
    <row r="146" spans="2:43" x14ac:dyDescent="0.35">
      <c r="B146" s="184"/>
      <c r="C146" s="185"/>
      <c r="E146" s="186"/>
      <c r="F146" s="186"/>
      <c r="J146" s="824" t="s">
        <v>191</v>
      </c>
      <c r="K146" s="824"/>
      <c r="L146" s="183">
        <f>SUM(N146:AB146)</f>
        <v>425</v>
      </c>
      <c r="M146" s="252">
        <f t="shared" si="45"/>
        <v>60.714285714285715</v>
      </c>
      <c r="N146" s="187">
        <f t="shared" ref="N146:AB146" si="47">SUM(N144:N145)</f>
        <v>70</v>
      </c>
      <c r="O146" s="187">
        <f t="shared" si="47"/>
        <v>55</v>
      </c>
      <c r="P146" s="187">
        <f t="shared" si="47"/>
        <v>62</v>
      </c>
      <c r="Q146" s="187">
        <f t="shared" si="47"/>
        <v>55</v>
      </c>
      <c r="R146" s="187">
        <f t="shared" si="47"/>
        <v>47</v>
      </c>
      <c r="S146" s="187">
        <f t="shared" si="47"/>
        <v>64</v>
      </c>
      <c r="T146" s="187">
        <f t="shared" si="47"/>
        <v>72</v>
      </c>
      <c r="U146" s="187">
        <f t="shared" si="47"/>
        <v>0</v>
      </c>
      <c r="V146" s="187">
        <f t="shared" si="47"/>
        <v>0</v>
      </c>
      <c r="W146" s="187">
        <f t="shared" si="47"/>
        <v>0</v>
      </c>
      <c r="X146" s="187">
        <f t="shared" si="47"/>
        <v>0</v>
      </c>
      <c r="Y146" s="187">
        <f t="shared" si="47"/>
        <v>0</v>
      </c>
      <c r="Z146" s="187">
        <f t="shared" si="47"/>
        <v>0</v>
      </c>
      <c r="AA146" s="187">
        <f t="shared" si="47"/>
        <v>0</v>
      </c>
      <c r="AB146" s="187">
        <f t="shared" si="47"/>
        <v>0</v>
      </c>
      <c r="AC146" s="188"/>
      <c r="AD146" s="846" t="s">
        <v>192</v>
      </c>
      <c r="AE146" s="846"/>
      <c r="AF146" s="846"/>
      <c r="AG146" s="263"/>
      <c r="AH146" s="264"/>
      <c r="AI146" s="264"/>
      <c r="AJ146" s="264"/>
      <c r="AK146" s="265"/>
      <c r="AL146" s="266"/>
      <c r="AM146" s="264"/>
      <c r="AN146" s="267"/>
      <c r="AO146" s="268"/>
      <c r="AP146" s="268"/>
      <c r="AQ146" s="269"/>
    </row>
    <row r="147" spans="2:43" ht="15.6" x14ac:dyDescent="0.35">
      <c r="B147" s="186"/>
      <c r="C147" s="185"/>
      <c r="E147" s="189"/>
      <c r="F147" s="189"/>
      <c r="G147" s="190"/>
      <c r="J147" s="573"/>
      <c r="K147" s="826"/>
      <c r="L147" s="827"/>
      <c r="M147" s="190"/>
      <c r="Y147" s="190"/>
      <c r="Z147" s="190"/>
      <c r="AA147" s="190"/>
      <c r="AB147" s="190"/>
      <c r="AC147" s="188"/>
      <c r="AD147" s="188"/>
      <c r="AE147" s="188"/>
      <c r="AF147" s="188"/>
      <c r="AN147" s="270"/>
      <c r="AO147" s="270"/>
      <c r="AP147" s="270"/>
      <c r="AQ147" s="212"/>
    </row>
    <row r="148" spans="2:43" ht="15.6" x14ac:dyDescent="0.35">
      <c r="E148" s="193"/>
      <c r="F148" s="193"/>
    </row>
    <row r="149" spans="2:43" ht="15.6" x14ac:dyDescent="0.35">
      <c r="E149" s="193"/>
      <c r="F149" s="193"/>
    </row>
    <row r="150" spans="2:43" ht="15.6" x14ac:dyDescent="0.35">
      <c r="E150" s="193"/>
      <c r="F150" s="193"/>
    </row>
    <row r="151" spans="2:43" ht="15.6" x14ac:dyDescent="0.35">
      <c r="E151" s="193"/>
      <c r="F151" s="193"/>
    </row>
    <row r="152" spans="2:43" ht="15.6" x14ac:dyDescent="0.35">
      <c r="E152" s="193"/>
      <c r="F152" s="193"/>
    </row>
    <row r="153" spans="2:43" ht="15.6" x14ac:dyDescent="0.35">
      <c r="E153" s="193"/>
      <c r="F153" s="193"/>
    </row>
    <row r="154" spans="2:43" ht="15.6" x14ac:dyDescent="0.35">
      <c r="E154" s="193"/>
      <c r="F154" s="193"/>
    </row>
    <row r="155" spans="2:43" ht="15.6" x14ac:dyDescent="0.35">
      <c r="E155" s="193"/>
      <c r="F155" s="193"/>
    </row>
  </sheetData>
  <mergeCells count="18">
    <mergeCell ref="J146:K146"/>
    <mergeCell ref="AD146:AF146"/>
    <mergeCell ref="K147:L147"/>
    <mergeCell ref="A112:A134"/>
    <mergeCell ref="A136:A141"/>
    <mergeCell ref="J143:K143"/>
    <mergeCell ref="AD143:AF143"/>
    <mergeCell ref="B144:G145"/>
    <mergeCell ref="J144:K144"/>
    <mergeCell ref="AD144:AF144"/>
    <mergeCell ref="J145:K145"/>
    <mergeCell ref="AD145:AF145"/>
    <mergeCell ref="A2:A18"/>
    <mergeCell ref="A21:A44"/>
    <mergeCell ref="A46:A71"/>
    <mergeCell ref="A73:A83"/>
    <mergeCell ref="A85:A96"/>
    <mergeCell ref="A98:A11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2016</vt:lpstr>
      <vt:lpstr>1k</vt:lpstr>
      <vt:lpstr>2K</vt:lpstr>
      <vt:lpstr>3K</vt:lpstr>
      <vt:lpstr>4K</vt:lpstr>
      <vt:lpstr>5K</vt:lpstr>
      <vt:lpstr>6K</vt:lpstr>
      <vt:lpstr>7K</vt:lpstr>
      <vt:lpstr>body</vt:lpstr>
      <vt:lpstr>TOP 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Vorlíček</dc:creator>
  <cp:lastModifiedBy>Rubášová Yvona</cp:lastModifiedBy>
  <cp:lastPrinted>2016-03-31T12:02:20Z</cp:lastPrinted>
  <dcterms:created xsi:type="dcterms:W3CDTF">2016-03-24T08:53:31Z</dcterms:created>
  <dcterms:modified xsi:type="dcterms:W3CDTF">2016-05-26T10:55:57Z</dcterms:modified>
</cp:coreProperties>
</file>