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11016" activeTab="3"/>
  </bookViews>
  <sheets>
    <sheet name="2016" sheetId="1" r:id="rId1"/>
    <sheet name="1k" sheetId="3" r:id="rId2"/>
    <sheet name="2K" sheetId="7" r:id="rId3"/>
    <sheet name="3K" sheetId="8" r:id="rId4"/>
    <sheet name="TOP 25" sheetId="4" r:id="rId5"/>
  </sheets>
  <definedNames>
    <definedName name="_xlnm._FilterDatabase" localSheetId="1" hidden="1">'1k'!$A$2:$K$72</definedName>
    <definedName name="_xlnm._FilterDatabase" localSheetId="0" hidden="1">'2016'!$A$1:$AQ$128</definedName>
    <definedName name="_xlnm._FilterDatabase" localSheetId="2" hidden="1">'2K'!$A$2:$K$57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8" l="1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3" i="8"/>
  <c r="K49" i="7" l="1"/>
  <c r="K46" i="7"/>
  <c r="K41" i="7"/>
  <c r="K55" i="7"/>
  <c r="K50" i="7"/>
  <c r="K47" i="7"/>
  <c r="K42" i="7"/>
  <c r="K39" i="7"/>
  <c r="K34" i="7"/>
  <c r="K8" i="7"/>
  <c r="K32" i="7"/>
  <c r="K28" i="7"/>
  <c r="K26" i="7"/>
  <c r="K24" i="7"/>
  <c r="K19" i="7"/>
  <c r="K54" i="7"/>
  <c r="K56" i="7"/>
  <c r="K40" i="7"/>
  <c r="K36" i="7"/>
  <c r="K53" i="7"/>
  <c r="K52" i="7"/>
  <c r="K48" i="7"/>
  <c r="K45" i="7"/>
  <c r="K43" i="7"/>
  <c r="K38" i="7"/>
  <c r="K11" i="7"/>
  <c r="K23" i="7"/>
  <c r="K12" i="7"/>
  <c r="K5" i="7"/>
  <c r="K44" i="7"/>
  <c r="K51" i="7"/>
  <c r="K37" i="7"/>
  <c r="K35" i="7"/>
  <c r="K30" i="7"/>
  <c r="K29" i="7"/>
  <c r="K22" i="7"/>
  <c r="K21" i="7"/>
  <c r="K17" i="7"/>
  <c r="K7" i="7"/>
  <c r="K13" i="7"/>
  <c r="K10" i="7"/>
  <c r="K9" i="7"/>
  <c r="K33" i="7"/>
  <c r="K20" i="7"/>
  <c r="K25" i="7"/>
  <c r="K18" i="7"/>
  <c r="K15" i="7"/>
  <c r="K16" i="7"/>
  <c r="K6" i="7"/>
  <c r="K4" i="7"/>
  <c r="K31" i="7"/>
  <c r="K14" i="7"/>
  <c r="K27" i="7"/>
  <c r="K3" i="7"/>
  <c r="F112" i="1"/>
  <c r="F104" i="1"/>
  <c r="F91" i="1"/>
  <c r="M125" i="1"/>
  <c r="L125" i="1"/>
  <c r="M123" i="1"/>
  <c r="L123" i="1"/>
  <c r="M122" i="1"/>
  <c r="L122" i="1"/>
  <c r="M121" i="1"/>
  <c r="L121" i="1"/>
  <c r="M124" i="1"/>
  <c r="L124" i="1"/>
  <c r="L109" i="1"/>
  <c r="M109" i="1"/>
  <c r="L110" i="1"/>
  <c r="M110" i="1"/>
  <c r="L114" i="1"/>
  <c r="M114" i="1"/>
  <c r="L111" i="1"/>
  <c r="M111" i="1"/>
  <c r="M113" i="1"/>
  <c r="L113" i="1"/>
  <c r="M108" i="1"/>
  <c r="L108" i="1"/>
  <c r="M107" i="1"/>
  <c r="L107" i="1"/>
  <c r="M106" i="1"/>
  <c r="L106" i="1"/>
  <c r="M105" i="1"/>
  <c r="L105" i="1"/>
  <c r="M103" i="1"/>
  <c r="L103" i="1"/>
  <c r="M102" i="1"/>
  <c r="L102" i="1"/>
  <c r="M100" i="1"/>
  <c r="L100" i="1"/>
  <c r="M101" i="1"/>
  <c r="L101" i="1"/>
  <c r="M99" i="1"/>
  <c r="L99" i="1"/>
  <c r="M96" i="1"/>
  <c r="L96" i="1"/>
  <c r="M95" i="1"/>
  <c r="L95" i="1"/>
  <c r="M94" i="1"/>
  <c r="L94" i="1"/>
  <c r="M93" i="1"/>
  <c r="L93" i="1"/>
  <c r="M92" i="1"/>
  <c r="L92" i="1"/>
  <c r="M91" i="1"/>
  <c r="L91" i="1"/>
  <c r="M89" i="1"/>
  <c r="L89" i="1"/>
  <c r="M88" i="1"/>
  <c r="L88" i="1"/>
  <c r="M87" i="1"/>
  <c r="L87" i="1"/>
  <c r="M90" i="1"/>
  <c r="L90" i="1"/>
  <c r="M84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55" i="1"/>
  <c r="M56" i="1"/>
  <c r="M57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31" i="1"/>
  <c r="M32" i="1"/>
  <c r="M33" i="1"/>
  <c r="M34" i="1"/>
  <c r="L32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L56" i="1"/>
  <c r="L57" i="1"/>
  <c r="L58" i="1"/>
  <c r="L34" i="1"/>
  <c r="L33" i="1"/>
  <c r="F70" i="1"/>
  <c r="F68" i="1"/>
  <c r="F66" i="1"/>
  <c r="F41" i="1"/>
  <c r="F42" i="1"/>
  <c r="F48" i="1"/>
  <c r="F43" i="1"/>
  <c r="F50" i="1"/>
  <c r="F45" i="1"/>
  <c r="F47" i="1"/>
  <c r="F49" i="1"/>
  <c r="F53" i="1"/>
  <c r="F54" i="1"/>
  <c r="F57" i="1"/>
  <c r="F52" i="1"/>
  <c r="F55" i="1"/>
  <c r="F44" i="1"/>
  <c r="F51" i="1"/>
  <c r="F56" i="1"/>
  <c r="J23" i="1"/>
  <c r="J24" i="1"/>
  <c r="J25" i="1"/>
  <c r="J26" i="1"/>
  <c r="J27" i="1"/>
  <c r="J28" i="1"/>
  <c r="J29" i="1"/>
  <c r="J30" i="1"/>
  <c r="J31" i="1"/>
  <c r="J32" i="1"/>
  <c r="F27" i="1"/>
  <c r="F7" i="1"/>
  <c r="F4" i="1"/>
  <c r="K67" i="3"/>
  <c r="K68" i="3"/>
  <c r="K69" i="3"/>
  <c r="K70" i="3"/>
  <c r="K71" i="3"/>
  <c r="AA50" i="4" l="1"/>
  <c r="AA49" i="4"/>
  <c r="AA48" i="4"/>
  <c r="AA47" i="4"/>
  <c r="AA46" i="4"/>
  <c r="AA45" i="4"/>
  <c r="AA44" i="4"/>
  <c r="AA43" i="4"/>
  <c r="AA42" i="4"/>
  <c r="AA41" i="4"/>
  <c r="AA40" i="4"/>
  <c r="AA39" i="4"/>
  <c r="AA38" i="4"/>
  <c r="AA37" i="4"/>
  <c r="AA36" i="4"/>
  <c r="AA35" i="4"/>
  <c r="AA34" i="4"/>
  <c r="AA33" i="4"/>
  <c r="AA32" i="4"/>
  <c r="S56" i="4"/>
  <c r="S55" i="4"/>
  <c r="S54" i="4"/>
  <c r="S53" i="4"/>
  <c r="S52" i="4"/>
  <c r="S51" i="4"/>
  <c r="S50" i="4"/>
  <c r="S48" i="4"/>
  <c r="S49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C56" i="4"/>
  <c r="C55" i="4"/>
  <c r="C54" i="4"/>
  <c r="C53" i="4"/>
  <c r="C52" i="4"/>
  <c r="C51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5" i="4"/>
  <c r="C34" i="4"/>
  <c r="C32" i="4"/>
  <c r="AA28" i="4"/>
  <c r="AA26" i="4"/>
  <c r="AA25" i="4"/>
  <c r="AA24" i="4"/>
  <c r="AA23" i="4"/>
  <c r="AA22" i="4"/>
  <c r="AA21" i="4"/>
  <c r="AA20" i="4"/>
  <c r="AA19" i="4"/>
  <c r="AA18" i="4"/>
  <c r="AA17" i="4"/>
  <c r="AA16" i="4"/>
  <c r="AA15" i="4"/>
  <c r="AA14" i="4"/>
  <c r="AA13" i="4"/>
  <c r="AA12" i="4"/>
  <c r="AA11" i="4"/>
  <c r="AA10" i="4"/>
  <c r="AA9" i="4"/>
  <c r="AA7" i="4"/>
  <c r="AA6" i="4"/>
  <c r="AA5" i="4"/>
  <c r="AA4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S4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1" i="4"/>
  <c r="C22" i="4"/>
  <c r="C23" i="4"/>
  <c r="C24" i="4"/>
  <c r="C25" i="4"/>
  <c r="C26" i="4"/>
  <c r="C20" i="4"/>
  <c r="C27" i="4"/>
  <c r="C28" i="4"/>
  <c r="C4" i="4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X57" i="4"/>
  <c r="U57" i="4"/>
  <c r="P57" i="4"/>
  <c r="M57" i="4"/>
  <c r="H57" i="4"/>
  <c r="W56" i="4"/>
  <c r="O56" i="4"/>
  <c r="G56" i="4"/>
  <c r="W55" i="4"/>
  <c r="O55" i="4"/>
  <c r="G55" i="4"/>
  <c r="W54" i="4"/>
  <c r="O54" i="4"/>
  <c r="G54" i="4"/>
  <c r="W53" i="4"/>
  <c r="O53" i="4"/>
  <c r="G53" i="4"/>
  <c r="W52" i="4"/>
  <c r="O52" i="4"/>
  <c r="G52" i="4"/>
  <c r="W51" i="4"/>
  <c r="O51" i="4"/>
  <c r="G51" i="4"/>
  <c r="AE50" i="4"/>
  <c r="W50" i="4"/>
  <c r="O50" i="4"/>
  <c r="G50" i="4"/>
  <c r="AE49" i="4"/>
  <c r="W48" i="4"/>
  <c r="O49" i="4"/>
  <c r="G49" i="4"/>
  <c r="AE48" i="4"/>
  <c r="W49" i="4"/>
  <c r="O48" i="4"/>
  <c r="G48" i="4"/>
  <c r="AE47" i="4"/>
  <c r="W47" i="4"/>
  <c r="O47" i="4"/>
  <c r="G47" i="4"/>
  <c r="AE46" i="4"/>
  <c r="W46" i="4"/>
  <c r="O46" i="4"/>
  <c r="G46" i="4"/>
  <c r="AE45" i="4"/>
  <c r="W45" i="4"/>
  <c r="O45" i="4"/>
  <c r="G45" i="4"/>
  <c r="AE44" i="4"/>
  <c r="W44" i="4"/>
  <c r="O44" i="4"/>
  <c r="G44" i="4"/>
  <c r="AE43" i="4"/>
  <c r="W43" i="4"/>
  <c r="O43" i="4"/>
  <c r="G43" i="4"/>
  <c r="AE42" i="4"/>
  <c r="W42" i="4"/>
  <c r="O42" i="4"/>
  <c r="G42" i="4"/>
  <c r="AE41" i="4"/>
  <c r="W41" i="4"/>
  <c r="O41" i="4"/>
  <c r="G41" i="4"/>
  <c r="AE40" i="4"/>
  <c r="W40" i="4"/>
  <c r="O40" i="4"/>
  <c r="G40" i="4"/>
  <c r="AE39" i="4"/>
  <c r="W39" i="4"/>
  <c r="O39" i="4"/>
  <c r="G39" i="4"/>
  <c r="AE38" i="4"/>
  <c r="W38" i="4"/>
  <c r="O38" i="4"/>
  <c r="G38" i="4"/>
  <c r="AE37" i="4"/>
  <c r="W37" i="4"/>
  <c r="O37" i="4"/>
  <c r="G37" i="4"/>
  <c r="AE36" i="4"/>
  <c r="W36" i="4"/>
  <c r="O36" i="4"/>
  <c r="G36" i="4"/>
  <c r="AE35" i="4"/>
  <c r="W35" i="4"/>
  <c r="O35" i="4"/>
  <c r="G35" i="4"/>
  <c r="AE34" i="4"/>
  <c r="W34" i="4"/>
  <c r="O34" i="4"/>
  <c r="G34" i="4"/>
  <c r="AE33" i="4"/>
  <c r="W33" i="4"/>
  <c r="O33" i="4"/>
  <c r="G33" i="4"/>
  <c r="AE32" i="4"/>
  <c r="W32" i="4"/>
  <c r="O32" i="4"/>
  <c r="G32" i="4"/>
  <c r="AF29" i="4"/>
  <c r="AC29" i="4"/>
  <c r="X29" i="4"/>
  <c r="U29" i="4"/>
  <c r="P29" i="4"/>
  <c r="M29" i="4"/>
  <c r="H29" i="4"/>
  <c r="E29" i="4"/>
  <c r="AE28" i="4"/>
  <c r="W28" i="4"/>
  <c r="O28" i="4"/>
  <c r="G28" i="4"/>
  <c r="W27" i="4"/>
  <c r="O27" i="4"/>
  <c r="G27" i="4"/>
  <c r="AE26" i="4"/>
  <c r="W26" i="4"/>
  <c r="O26" i="4"/>
  <c r="G20" i="4"/>
  <c r="AE25" i="4"/>
  <c r="W25" i="4"/>
  <c r="O25" i="4"/>
  <c r="G26" i="4"/>
  <c r="AE24" i="4"/>
  <c r="W24" i="4"/>
  <c r="O24" i="4"/>
  <c r="G25" i="4"/>
  <c r="AE23" i="4"/>
  <c r="W23" i="4"/>
  <c r="O23" i="4"/>
  <c r="G24" i="4"/>
  <c r="AE22" i="4"/>
  <c r="W22" i="4"/>
  <c r="O22" i="4"/>
  <c r="G23" i="4"/>
  <c r="AE21" i="4"/>
  <c r="W21" i="4"/>
  <c r="O21" i="4"/>
  <c r="G22" i="4"/>
  <c r="AE20" i="4"/>
  <c r="W20" i="4"/>
  <c r="O20" i="4"/>
  <c r="G21" i="4"/>
  <c r="AE19" i="4"/>
  <c r="W19" i="4"/>
  <c r="O19" i="4"/>
  <c r="G19" i="4"/>
  <c r="AE18" i="4"/>
  <c r="W18" i="4"/>
  <c r="O18" i="4"/>
  <c r="G18" i="4"/>
  <c r="AE17" i="4"/>
  <c r="W17" i="4"/>
  <c r="O17" i="4"/>
  <c r="G17" i="4"/>
  <c r="AE16" i="4"/>
  <c r="W16" i="4"/>
  <c r="O16" i="4"/>
  <c r="G16" i="4"/>
  <c r="AE15" i="4"/>
  <c r="W15" i="4"/>
  <c r="O15" i="4"/>
  <c r="G15" i="4"/>
  <c r="AE14" i="4"/>
  <c r="W14" i="4"/>
  <c r="O14" i="4"/>
  <c r="G14" i="4"/>
  <c r="AE13" i="4"/>
  <c r="W13" i="4"/>
  <c r="O13" i="4"/>
  <c r="G13" i="4"/>
  <c r="AE12" i="4"/>
  <c r="W12" i="4"/>
  <c r="O12" i="4"/>
  <c r="G12" i="4"/>
  <c r="AE11" i="4"/>
  <c r="W11" i="4"/>
  <c r="O11" i="4"/>
  <c r="G11" i="4"/>
  <c r="AE10" i="4"/>
  <c r="W10" i="4"/>
  <c r="O10" i="4"/>
  <c r="G10" i="4"/>
  <c r="AE9" i="4"/>
  <c r="W9" i="4"/>
  <c r="O9" i="4"/>
  <c r="G9" i="4"/>
  <c r="AE8" i="4"/>
  <c r="W8" i="4"/>
  <c r="O8" i="4"/>
  <c r="G8" i="4"/>
  <c r="AE7" i="4"/>
  <c r="W7" i="4"/>
  <c r="O7" i="4"/>
  <c r="G7" i="4"/>
  <c r="AE6" i="4"/>
  <c r="W6" i="4"/>
  <c r="O6" i="4"/>
  <c r="G6" i="4"/>
  <c r="AE5" i="4"/>
  <c r="W5" i="4"/>
  <c r="O5" i="4"/>
  <c r="G5" i="4"/>
  <c r="AE4" i="4"/>
  <c r="W4" i="4"/>
  <c r="O4" i="4"/>
  <c r="G4" i="4"/>
  <c r="J124" i="1"/>
  <c r="F124" i="1"/>
  <c r="F23" i="1"/>
  <c r="L5" i="1"/>
  <c r="M5" i="1"/>
  <c r="L6" i="1"/>
  <c r="M6" i="1"/>
  <c r="L8" i="1"/>
  <c r="M8" i="1"/>
  <c r="L9" i="1"/>
  <c r="M9" i="1"/>
  <c r="L10" i="1"/>
  <c r="M10" i="1"/>
  <c r="L11" i="1"/>
  <c r="M11" i="1"/>
  <c r="L3" i="1"/>
  <c r="M3" i="1"/>
  <c r="L4" i="1"/>
  <c r="M4" i="1"/>
  <c r="L7" i="1"/>
  <c r="M7" i="1"/>
  <c r="L12" i="1"/>
  <c r="M12" i="1"/>
  <c r="L13" i="1"/>
  <c r="M13" i="1"/>
  <c r="L14" i="1"/>
  <c r="M14" i="1"/>
  <c r="L15" i="1"/>
  <c r="M15" i="1"/>
  <c r="L16" i="1"/>
  <c r="M16" i="1"/>
  <c r="M2" i="1"/>
  <c r="L2" i="1"/>
  <c r="K6" i="3"/>
  <c r="K5" i="3"/>
  <c r="K4" i="3"/>
  <c r="K3" i="3"/>
  <c r="F123" i="1"/>
  <c r="F122" i="1"/>
  <c r="F121" i="1"/>
  <c r="F111" i="1"/>
  <c r="F113" i="1"/>
  <c r="F109" i="1"/>
  <c r="F114" i="1"/>
  <c r="F110" i="1"/>
  <c r="F107" i="1"/>
  <c r="F108" i="1"/>
  <c r="F106" i="1"/>
  <c r="F103" i="1"/>
  <c r="F102" i="1"/>
  <c r="F105" i="1"/>
  <c r="F100" i="1"/>
  <c r="F101" i="1"/>
  <c r="F99" i="1"/>
  <c r="F90" i="1"/>
  <c r="F87" i="1"/>
  <c r="F88" i="1"/>
  <c r="F89" i="1"/>
  <c r="F75" i="1"/>
  <c r="F77" i="1"/>
  <c r="F79" i="1"/>
  <c r="F78" i="1"/>
  <c r="F80" i="1"/>
  <c r="F76" i="1"/>
  <c r="F64" i="1"/>
  <c r="F69" i="1"/>
  <c r="F65" i="1"/>
  <c r="F63" i="1"/>
  <c r="F67" i="1"/>
  <c r="F46" i="1"/>
  <c r="F31" i="1"/>
  <c r="F29" i="1"/>
  <c r="F32" i="1"/>
  <c r="F30" i="1"/>
  <c r="F26" i="1"/>
  <c r="F24" i="1"/>
  <c r="F33" i="1"/>
  <c r="F22" i="1"/>
  <c r="F25" i="1"/>
  <c r="F34" i="1"/>
  <c r="F28" i="1"/>
  <c r="F21" i="1"/>
  <c r="F20" i="1"/>
  <c r="F19" i="1"/>
  <c r="F5" i="1"/>
  <c r="F6" i="1"/>
  <c r="F8" i="1"/>
  <c r="F11" i="1"/>
  <c r="F3" i="1"/>
  <c r="F10" i="1"/>
  <c r="F9" i="1"/>
  <c r="F2" i="1"/>
  <c r="J127" i="1"/>
  <c r="J123" i="1"/>
  <c r="J126" i="1"/>
  <c r="J125" i="1"/>
  <c r="J118" i="1"/>
  <c r="J117" i="1"/>
  <c r="J116" i="1"/>
  <c r="J107" i="1"/>
  <c r="J115" i="1"/>
  <c r="J112" i="1"/>
  <c r="J106" i="1"/>
  <c r="J103" i="1"/>
  <c r="J102" i="1"/>
  <c r="J105" i="1"/>
  <c r="J100" i="1"/>
  <c r="J101" i="1"/>
  <c r="J99" i="1"/>
  <c r="J104" i="1"/>
  <c r="J90" i="1"/>
  <c r="J87" i="1"/>
  <c r="J88" i="1"/>
  <c r="J96" i="1"/>
  <c r="J95" i="1"/>
  <c r="J94" i="1"/>
  <c r="J93" i="1"/>
  <c r="J92" i="1"/>
  <c r="J84" i="1"/>
  <c r="J83" i="1"/>
  <c r="J82" i="1"/>
  <c r="J81" i="1"/>
  <c r="J64" i="1"/>
  <c r="J69" i="1"/>
  <c r="J72" i="1"/>
  <c r="J65" i="1"/>
  <c r="J63" i="1"/>
  <c r="J71" i="1"/>
  <c r="J70" i="1"/>
  <c r="J68" i="1"/>
  <c r="J66" i="1"/>
  <c r="J67" i="1"/>
  <c r="J52" i="1"/>
  <c r="J60" i="1"/>
  <c r="J59" i="1"/>
  <c r="J47" i="1"/>
  <c r="J53" i="1"/>
  <c r="J54" i="1"/>
  <c r="J58" i="1"/>
  <c r="J50" i="1"/>
  <c r="J49" i="1"/>
  <c r="J45" i="1"/>
  <c r="J42" i="1"/>
  <c r="J56" i="1"/>
  <c r="J51" i="1"/>
  <c r="J48" i="1"/>
  <c r="J44" i="1"/>
  <c r="J43" i="1"/>
  <c r="J57" i="1"/>
  <c r="J41" i="1"/>
  <c r="J46" i="1"/>
  <c r="J22" i="1"/>
  <c r="J21" i="1"/>
  <c r="J20" i="1"/>
  <c r="J19" i="1"/>
  <c r="J5" i="1"/>
  <c r="J6" i="1"/>
  <c r="J8" i="1"/>
  <c r="J11" i="1"/>
  <c r="J3" i="1"/>
  <c r="J10" i="1"/>
  <c r="J16" i="1"/>
  <c r="J15" i="1"/>
  <c r="J14" i="1"/>
  <c r="J13" i="1"/>
  <c r="J9" i="1"/>
  <c r="J12" i="1"/>
  <c r="J7" i="1"/>
  <c r="J4" i="1"/>
  <c r="AN131" i="1" l="1"/>
  <c r="AM131" i="1"/>
  <c r="AL131" i="1"/>
  <c r="AK131" i="1"/>
  <c r="AJ131" i="1"/>
  <c r="AI131" i="1"/>
  <c r="AH131" i="1"/>
  <c r="AG131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K127" i="1"/>
  <c r="K123" i="1"/>
  <c r="K122" i="1"/>
  <c r="K126" i="1"/>
  <c r="K125" i="1"/>
  <c r="K124" i="1"/>
  <c r="K121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K111" i="1"/>
  <c r="K113" i="1"/>
  <c r="K118" i="1"/>
  <c r="K109" i="1"/>
  <c r="K117" i="1"/>
  <c r="K114" i="1"/>
  <c r="K116" i="1"/>
  <c r="K110" i="1"/>
  <c r="K107" i="1"/>
  <c r="K115" i="1"/>
  <c r="K112" i="1"/>
  <c r="K108" i="1"/>
  <c r="K106" i="1"/>
  <c r="K103" i="1"/>
  <c r="K102" i="1"/>
  <c r="K105" i="1"/>
  <c r="K100" i="1"/>
  <c r="K101" i="1"/>
  <c r="K99" i="1"/>
  <c r="K104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K90" i="1"/>
  <c r="K87" i="1"/>
  <c r="K88" i="1"/>
  <c r="K96" i="1"/>
  <c r="K95" i="1"/>
  <c r="K94" i="1"/>
  <c r="K89" i="1"/>
  <c r="K93" i="1"/>
  <c r="K92" i="1"/>
  <c r="K91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K75" i="1"/>
  <c r="K84" i="1"/>
  <c r="K77" i="1"/>
  <c r="K83" i="1"/>
  <c r="K79" i="1"/>
  <c r="K78" i="1"/>
  <c r="K82" i="1"/>
  <c r="K80" i="1"/>
  <c r="K81" i="1"/>
  <c r="K76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K64" i="1"/>
  <c r="K69" i="1"/>
  <c r="K72" i="1"/>
  <c r="K65" i="1"/>
  <c r="K63" i="1"/>
  <c r="K71" i="1"/>
  <c r="K70" i="1"/>
  <c r="K68" i="1"/>
  <c r="K66" i="1"/>
  <c r="K67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K52" i="1"/>
  <c r="K55" i="1"/>
  <c r="K60" i="1"/>
  <c r="K59" i="1"/>
  <c r="K47" i="1"/>
  <c r="K53" i="1"/>
  <c r="K54" i="1"/>
  <c r="K58" i="1"/>
  <c r="K50" i="1"/>
  <c r="K49" i="1"/>
  <c r="K45" i="1"/>
  <c r="K42" i="1"/>
  <c r="K56" i="1"/>
  <c r="K51" i="1"/>
  <c r="K48" i="1"/>
  <c r="K44" i="1"/>
  <c r="K43" i="1"/>
  <c r="K57" i="1"/>
  <c r="K41" i="1"/>
  <c r="K46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K31" i="1"/>
  <c r="K29" i="1"/>
  <c r="K32" i="1"/>
  <c r="K30" i="1"/>
  <c r="K26" i="1"/>
  <c r="K23" i="1"/>
  <c r="K24" i="1"/>
  <c r="K33" i="1"/>
  <c r="K38" i="1"/>
  <c r="K37" i="1"/>
  <c r="K22" i="1"/>
  <c r="K36" i="1"/>
  <c r="K25" i="1"/>
  <c r="K34" i="1"/>
  <c r="K35" i="1"/>
  <c r="K27" i="1"/>
  <c r="K28" i="1"/>
  <c r="K21" i="1"/>
  <c r="K20" i="1"/>
  <c r="K19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K5" i="1"/>
  <c r="K6" i="1"/>
  <c r="K8" i="1"/>
  <c r="K11" i="1"/>
  <c r="K3" i="1"/>
  <c r="K10" i="1"/>
  <c r="K16" i="1"/>
  <c r="K15" i="1"/>
  <c r="K14" i="1"/>
  <c r="K13" i="1"/>
  <c r="K9" i="1"/>
  <c r="K12" i="1"/>
  <c r="K7" i="1"/>
  <c r="K4" i="1"/>
  <c r="K2" i="1"/>
  <c r="J2" i="1"/>
  <c r="S132" i="1" l="1"/>
  <c r="AA132" i="1"/>
  <c r="AP131" i="1"/>
  <c r="T132" i="1"/>
  <c r="AB132" i="1"/>
  <c r="Q131" i="1"/>
  <c r="Y131" i="1"/>
  <c r="O132" i="1"/>
  <c r="W132" i="1"/>
  <c r="P132" i="1"/>
  <c r="X132" i="1"/>
  <c r="M73" i="1"/>
  <c r="U131" i="1"/>
  <c r="M85" i="1"/>
  <c r="AO131" i="1"/>
  <c r="V131" i="1"/>
  <c r="M61" i="1"/>
  <c r="O131" i="1"/>
  <c r="W131" i="1"/>
  <c r="U132" i="1"/>
  <c r="M128" i="1"/>
  <c r="Z131" i="1"/>
  <c r="N131" i="1"/>
  <c r="P131" i="1"/>
  <c r="X131" i="1"/>
  <c r="N132" i="1"/>
  <c r="V132" i="1"/>
  <c r="R131" i="1"/>
  <c r="M119" i="1"/>
  <c r="S131" i="1"/>
  <c r="AA131" i="1"/>
  <c r="M39" i="1"/>
  <c r="Q132" i="1"/>
  <c r="Y132" i="1"/>
  <c r="M17" i="1"/>
  <c r="AB131" i="1"/>
  <c r="R132" i="1"/>
  <c r="Z132" i="1"/>
  <c r="M97" i="1"/>
  <c r="T131" i="1"/>
  <c r="AA133" i="1" l="1"/>
  <c r="S133" i="1"/>
  <c r="T133" i="1"/>
  <c r="AQ131" i="1"/>
  <c r="W133" i="1"/>
  <c r="Y133" i="1"/>
  <c r="O133" i="1"/>
  <c r="Q133" i="1"/>
  <c r="U133" i="1"/>
  <c r="L132" i="1"/>
  <c r="AB133" i="1"/>
  <c r="M132" i="1"/>
  <c r="X133" i="1"/>
  <c r="P133" i="1"/>
  <c r="V133" i="1"/>
  <c r="N133" i="1"/>
  <c r="R133" i="1"/>
  <c r="Z133" i="1"/>
  <c r="L131" i="1"/>
  <c r="M131" i="1"/>
  <c r="L133" i="1" l="1"/>
  <c r="M133" i="1"/>
</calcChain>
</file>

<file path=xl/sharedStrings.xml><?xml version="1.0" encoding="utf-8"?>
<sst xmlns="http://schemas.openxmlformats.org/spreadsheetml/2006/main" count="1766" uniqueCount="415">
  <si>
    <t>K</t>
  </si>
  <si>
    <t>CP</t>
  </si>
  <si>
    <t>kat</t>
  </si>
  <si>
    <t>příjmení</t>
  </si>
  <si>
    <t>RN</t>
  </si>
  <si>
    <t>věk</t>
  </si>
  <si>
    <t>oddíl</t>
  </si>
  <si>
    <t>nov</t>
  </si>
  <si>
    <t>PČ</t>
  </si>
  <si>
    <t>NLČ</t>
  </si>
  <si>
    <t>10 nej</t>
  </si>
  <si>
    <t>PS</t>
  </si>
  <si>
    <t>PB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</si>
  <si>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</si>
  <si>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</si>
  <si>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</si>
  <si>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</si>
  <si>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</si>
  <si>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</si>
  <si>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</si>
  <si>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</si>
  <si>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</si>
  <si>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</si>
  <si>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</si>
  <si>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</si>
  <si>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</si>
  <si>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</si>
  <si>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</si>
  <si>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Č1</t>
  </si>
  <si>
    <t>Č2</t>
  </si>
  <si>
    <t>Č3</t>
  </si>
  <si>
    <t>Č4</t>
  </si>
  <si>
    <t>Č5</t>
  </si>
  <si>
    <t>Č6</t>
  </si>
  <si>
    <t>Č7</t>
  </si>
  <si>
    <t>Č8</t>
  </si>
  <si>
    <t>Č9</t>
  </si>
  <si>
    <t>Č10</t>
  </si>
  <si>
    <t>Č11</t>
  </si>
  <si>
    <t>Č12</t>
  </si>
  <si>
    <t>Č13</t>
  </si>
  <si>
    <t>Č14</t>
  </si>
  <si>
    <t>Č15</t>
  </si>
  <si>
    <t>M1  15-29 let</t>
  </si>
  <si>
    <t>M1</t>
  </si>
  <si>
    <t>Ottenschläger Oto</t>
  </si>
  <si>
    <t>Krušnoman TT Litvínov</t>
  </si>
  <si>
    <t>N1</t>
  </si>
  <si>
    <t>Havel Miroslav</t>
  </si>
  <si>
    <t>TRIO Havel</t>
  </si>
  <si>
    <t>35+</t>
  </si>
  <si>
    <t>Glassman TT Teplice</t>
  </si>
  <si>
    <t>Hrubý Lukáš</t>
  </si>
  <si>
    <t>SPONA Teplice</t>
  </si>
  <si>
    <t>Matějka Šimon</t>
  </si>
  <si>
    <t>Teplice</t>
  </si>
  <si>
    <t>ASK Děčín</t>
  </si>
  <si>
    <t>Horák Lukáš</t>
  </si>
  <si>
    <t>AC Ústí nad Labem</t>
  </si>
  <si>
    <t>AK Bílina</t>
  </si>
  <si>
    <t>Hampl Filip</t>
  </si>
  <si>
    <t>TJ Krupka</t>
  </si>
  <si>
    <t>Vorlíček Ondřej</t>
  </si>
  <si>
    <t>BK BĚKODO Teplice</t>
  </si>
  <si>
    <t>x</t>
  </si>
  <si>
    <t>M2 muži 30 - 39 let</t>
  </si>
  <si>
    <t>M2</t>
  </si>
  <si>
    <t>Vojtěchovský Ladislav</t>
  </si>
  <si>
    <t>Top Ten Team Teplice</t>
  </si>
  <si>
    <t>Eliáš Lukáš</t>
  </si>
  <si>
    <t>Marek Jiří</t>
  </si>
  <si>
    <t>Brejša Martin</t>
  </si>
  <si>
    <t>OOP Trnovany</t>
  </si>
  <si>
    <t>Novák Petr</t>
  </si>
  <si>
    <t>Ficek Jan</t>
  </si>
  <si>
    <t>24:39</t>
  </si>
  <si>
    <t>25:26</t>
  </si>
  <si>
    <t>Drážďanský Radim Filip</t>
  </si>
  <si>
    <t>Ústí nad Labem</t>
  </si>
  <si>
    <t>Heřman Lukáš</t>
  </si>
  <si>
    <t>Majer Pavel</t>
  </si>
  <si>
    <t>Kanta Tomáš</t>
  </si>
  <si>
    <t>Krupka</t>
  </si>
  <si>
    <t>Oppelt Michal</t>
  </si>
  <si>
    <t>Gabriel Petr</t>
  </si>
  <si>
    <t>Matěcha Miroslav</t>
  </si>
  <si>
    <t>Matěcha David</t>
  </si>
  <si>
    <t>Jahoda Zdeněk</t>
  </si>
  <si>
    <t>TJ Baník Osek</t>
  </si>
  <si>
    <t>Dvořák Michal</t>
  </si>
  <si>
    <t>Falk Pavel</t>
  </si>
  <si>
    <t>M3 muži 40 - 49 let</t>
  </si>
  <si>
    <t>M3</t>
  </si>
  <si>
    <t>Rež Zdeněk</t>
  </si>
  <si>
    <t>Rauer Robert</t>
  </si>
  <si>
    <t>Feix Ivo</t>
  </si>
  <si>
    <t>Farda Petr</t>
  </si>
  <si>
    <t>Roubíček Martin</t>
  </si>
  <si>
    <t>Olšer Tomáš</t>
  </si>
  <si>
    <t>AK Duchcov</t>
  </si>
  <si>
    <t>Procházka Josef</t>
  </si>
  <si>
    <t>Vlček Jiří</t>
  </si>
  <si>
    <t>Lang Karel</t>
  </si>
  <si>
    <t>BAK Most</t>
  </si>
  <si>
    <t>Lang Jaroslav</t>
  </si>
  <si>
    <t>Jarolímek Jan</t>
  </si>
  <si>
    <t>Richter Martin</t>
  </si>
  <si>
    <t>Hampl Michal</t>
  </si>
  <si>
    <t>Kaliba Karel</t>
  </si>
  <si>
    <t>Vorlíček Petr</t>
  </si>
  <si>
    <t>Janík Tomáš</t>
  </si>
  <si>
    <t>M4 muži 50 - 59 let</t>
  </si>
  <si>
    <t>M4</t>
  </si>
  <si>
    <t>Molcar Míra</t>
  </si>
  <si>
    <t>Ernest Miroslav</t>
  </si>
  <si>
    <t>Sova Jaroslav</t>
  </si>
  <si>
    <t>Veselý Miroslav</t>
  </si>
  <si>
    <t>Růžička Vladimír</t>
  </si>
  <si>
    <t>Korec Martin st.</t>
  </si>
  <si>
    <t>Dolanský Pavel</t>
  </si>
  <si>
    <t>30:37</t>
  </si>
  <si>
    <t>Filingr Čeněk</t>
  </si>
  <si>
    <t>Plaček Tomáš</t>
  </si>
  <si>
    <t>M5 muži 60 +</t>
  </si>
  <si>
    <t>M5</t>
  </si>
  <si>
    <t>Olah Dušan</t>
  </si>
  <si>
    <t>24:08</t>
  </si>
  <si>
    <t>Škorvaga Josef</t>
  </si>
  <si>
    <t>Šatalík Standa</t>
  </si>
  <si>
    <t>26:52</t>
  </si>
  <si>
    <t>Šulo Antonín</t>
  </si>
  <si>
    <t>Zouhar Jura</t>
  </si>
  <si>
    <t>26:59</t>
  </si>
  <si>
    <t>Štěpánek Alois</t>
  </si>
  <si>
    <t>Otec Václav</t>
  </si>
  <si>
    <t>Vorlíček Rudolf</t>
  </si>
  <si>
    <t>Stracený Milan</t>
  </si>
  <si>
    <t>Ž1 ženy 15 - 34 let</t>
  </si>
  <si>
    <t>Ž1</t>
  </si>
  <si>
    <t>Rusínová Zuzana</t>
  </si>
  <si>
    <t>Čutíková Veronika</t>
  </si>
  <si>
    <t>40+</t>
  </si>
  <si>
    <t>26:12</t>
  </si>
  <si>
    <t>Melenová Hana</t>
  </si>
  <si>
    <t>Valentová Jitka</t>
  </si>
  <si>
    <t>Žižková Magdaléna</t>
  </si>
  <si>
    <t>Králová Pavlína</t>
  </si>
  <si>
    <t>.</t>
  </si>
  <si>
    <t>Ž2 ženy 35 - 49 let</t>
  </si>
  <si>
    <t>Ž2</t>
  </si>
  <si>
    <t>Stehlíková Martina</t>
  </si>
  <si>
    <t>Fílova Jana</t>
  </si>
  <si>
    <t>Vágnerová Veronika</t>
  </si>
  <si>
    <t>VitaSport.cz/SPONA Teplice</t>
  </si>
  <si>
    <t>Kantová Olga</t>
  </si>
  <si>
    <t>Bublová Naďa</t>
  </si>
  <si>
    <t>Fardová Lenka</t>
  </si>
  <si>
    <t>Dubčeková Olga</t>
  </si>
  <si>
    <t>Molcarová Jana</t>
  </si>
  <si>
    <t>Špírková Lenka</t>
  </si>
  <si>
    <t>Beránková Libuše</t>
  </si>
  <si>
    <t>Souchová Helena</t>
  </si>
  <si>
    <t>Sukdoláková Dana</t>
  </si>
  <si>
    <t>Vajová Jana</t>
  </si>
  <si>
    <t>29:18</t>
  </si>
  <si>
    <t>29:06</t>
  </si>
  <si>
    <t>Karešová Světla</t>
  </si>
  <si>
    <t>Süsserová Lucie</t>
  </si>
  <si>
    <t>24:05</t>
  </si>
  <si>
    <t>Ž3 ženy 50+</t>
  </si>
  <si>
    <t>Ž3</t>
  </si>
  <si>
    <t>Vaňková Agáta</t>
  </si>
  <si>
    <t>25:02</t>
  </si>
  <si>
    <t>Sovová Jarmila</t>
  </si>
  <si>
    <t>25:24</t>
  </si>
  <si>
    <t>Vrátná Alena</t>
  </si>
  <si>
    <t>Ernestová Eva</t>
  </si>
  <si>
    <t>Lédlová Naděžda</t>
  </si>
  <si>
    <t>Bisová Miluše</t>
  </si>
  <si>
    <t>36:55</t>
  </si>
  <si>
    <t>Štěpánková Bohunka</t>
  </si>
  <si>
    <t>Pr.</t>
  </si>
  <si>
    <t>kategorie</t>
  </si>
  <si>
    <t>MC</t>
  </si>
  <si>
    <t>ŽC</t>
  </si>
  <si>
    <t>C</t>
  </si>
  <si>
    <t xml:space="preserve"> 29. ročník 2015</t>
  </si>
  <si>
    <t>muži</t>
  </si>
  <si>
    <t>počet běžců v K</t>
  </si>
  <si>
    <t>ženy</t>
  </si>
  <si>
    <t>počet vítězů v K</t>
  </si>
  <si>
    <t>celkem</t>
  </si>
  <si>
    <t>průměr běžců v K</t>
  </si>
  <si>
    <t>P</t>
  </si>
  <si>
    <t>jméno</t>
  </si>
  <si>
    <t>V16</t>
  </si>
  <si>
    <t>Žižka Filip</t>
  </si>
  <si>
    <t>Vorlíček Radek</t>
  </si>
  <si>
    <t>Kouba Adam</t>
  </si>
  <si>
    <t>Hamr Jan</t>
  </si>
  <si>
    <t>Hamala Milan</t>
  </si>
  <si>
    <t>Hron Jiří</t>
  </si>
  <si>
    <t>Čadek Ondřej</t>
  </si>
  <si>
    <t>Hromas Vladimír</t>
  </si>
  <si>
    <t>Bauckmann Míra</t>
  </si>
  <si>
    <t>Svítek Jiří</t>
  </si>
  <si>
    <t>Vytlačil Stanislav</t>
  </si>
  <si>
    <t>Cingl Ondřej</t>
  </si>
  <si>
    <t>Háša Michal</t>
  </si>
  <si>
    <t>Elischer Ivan</t>
  </si>
  <si>
    <t>Fliedr Tomáš</t>
  </si>
  <si>
    <t>Nový Pavel</t>
  </si>
  <si>
    <t>Havlík Ondřej</t>
  </si>
  <si>
    <t>Čapek Lubomír</t>
  </si>
  <si>
    <t>Štochl Jan st.</t>
  </si>
  <si>
    <t>Kulhavý Petr</t>
  </si>
  <si>
    <t>Šmíd Petr</t>
  </si>
  <si>
    <t>Ryč Václav</t>
  </si>
  <si>
    <t>Halířová Jarmila</t>
  </si>
  <si>
    <t>Gombita Josef</t>
  </si>
  <si>
    <t>Lípa Jiří</t>
  </si>
  <si>
    <t>Malý Jiří</t>
  </si>
  <si>
    <t>Bauckmannová Jana</t>
  </si>
  <si>
    <t xml:space="preserve">Nový Milan </t>
  </si>
  <si>
    <t>25:50</t>
  </si>
  <si>
    <t>Tittelbach Karel</t>
  </si>
  <si>
    <t>Běhounek Vladimír</t>
  </si>
  <si>
    <t>Vajrychová Renata</t>
  </si>
  <si>
    <t>Vajrychová Blanka</t>
  </si>
  <si>
    <t>Koželuhová Pavla</t>
  </si>
  <si>
    <t>Tyl Petr</t>
  </si>
  <si>
    <t>Smilová Jindřiška</t>
  </si>
  <si>
    <t>24:02</t>
  </si>
  <si>
    <t>Tvrzníková Káťa</t>
  </si>
  <si>
    <t>Koželuhová Lenka</t>
  </si>
  <si>
    <t>Krausová Jaroslava</t>
  </si>
  <si>
    <t>Smilová Martina</t>
  </si>
  <si>
    <t>Filová Jana</t>
  </si>
  <si>
    <t>Rejmanová Eva</t>
  </si>
  <si>
    <t>Souček Martin</t>
  </si>
  <si>
    <t>Svoboda Josef</t>
  </si>
  <si>
    <t>Šafránková Lucie</t>
  </si>
  <si>
    <t>Kabourková Ivana</t>
  </si>
  <si>
    <t>Martincová Kateřina</t>
  </si>
  <si>
    <t>Vaňková Eva</t>
  </si>
  <si>
    <t>Zemanová Dagmar</t>
  </si>
  <si>
    <t>Šulc Vladimír</t>
  </si>
  <si>
    <t>Šindlerová Jana</t>
  </si>
  <si>
    <t>Vlčková Anna</t>
  </si>
  <si>
    <t>Havlátko Jan</t>
  </si>
  <si>
    <t>Smolek Jan</t>
  </si>
  <si>
    <t>Čekalová Michaela</t>
  </si>
  <si>
    <t>Adamová Andrea</t>
  </si>
  <si>
    <t>Sládek Karel</t>
  </si>
  <si>
    <t>Praská Vendulka</t>
  </si>
  <si>
    <t>Kořínková Marta</t>
  </si>
  <si>
    <t>Špalková Linda</t>
  </si>
  <si>
    <t>Veselá Lenka</t>
  </si>
  <si>
    <t>24:21</t>
  </si>
  <si>
    <t>Smolík Václav</t>
  </si>
  <si>
    <t>27:02</t>
  </si>
  <si>
    <t>25:11</t>
  </si>
  <si>
    <t>24:26</t>
  </si>
  <si>
    <t>24:48</t>
  </si>
  <si>
    <t>26:11</t>
  </si>
  <si>
    <t xml:space="preserve">Dončevová Hana </t>
  </si>
  <si>
    <t>30:38</t>
  </si>
  <si>
    <t>Kittlová Růžena</t>
  </si>
  <si>
    <t>26:45</t>
  </si>
  <si>
    <t>26:50</t>
  </si>
  <si>
    <t>34:50</t>
  </si>
  <si>
    <t>28:15</t>
  </si>
  <si>
    <t>Šulová Marie</t>
  </si>
  <si>
    <t>28:56</t>
  </si>
  <si>
    <t>Pátková Martina</t>
  </si>
  <si>
    <t>Polívková Marie</t>
  </si>
  <si>
    <t>Růžičková Daniela</t>
  </si>
  <si>
    <t>Kleinová Mária</t>
  </si>
  <si>
    <t>čas</t>
  </si>
  <si>
    <t>PVK</t>
  </si>
  <si>
    <t>pozn.</t>
  </si>
  <si>
    <t>Pr 1 km</t>
  </si>
  <si>
    <t xml:space="preserve">30. ročník BĚKODO -1. kolo  23.03.2016 – 404. start historie </t>
  </si>
  <si>
    <t>Fišer Martin</t>
  </si>
  <si>
    <t>Krýsl Ondřej Pavel</t>
  </si>
  <si>
    <t>Truhlář Jakub</t>
  </si>
  <si>
    <t>Erlebach Zdeněk</t>
  </si>
  <si>
    <t>Chrž Karel</t>
  </si>
  <si>
    <t>Benčurik Vlado</t>
  </si>
  <si>
    <t>LOSAN Teplice</t>
  </si>
  <si>
    <t>Frolík Tomáš</t>
  </si>
  <si>
    <t>Janák Michal</t>
  </si>
  <si>
    <t>Hruška Miloš</t>
  </si>
  <si>
    <t>Větruše UL</t>
  </si>
  <si>
    <t>28:40</t>
  </si>
  <si>
    <t>Holcr Milan</t>
  </si>
  <si>
    <t>28:34</t>
  </si>
  <si>
    <t>28:48</t>
  </si>
  <si>
    <t>28:54</t>
  </si>
  <si>
    <t>Heřmánková Bára</t>
  </si>
  <si>
    <t>Souchová Anna</t>
  </si>
  <si>
    <t>Bublová Petra</t>
  </si>
  <si>
    <t>32:28</t>
  </si>
  <si>
    <t>Režová Zuzana</t>
  </si>
  <si>
    <t>LOMAX Teplice</t>
  </si>
  <si>
    <t>27:12</t>
  </si>
  <si>
    <t>31:09</t>
  </si>
  <si>
    <t>31:15</t>
  </si>
  <si>
    <t>M1 muži 15 - 29 let</t>
  </si>
  <si>
    <t xml:space="preserve"> M4 muži 50 - 59 let</t>
  </si>
  <si>
    <t>kdy</t>
  </si>
  <si>
    <t>VK</t>
  </si>
  <si>
    <t xml:space="preserve">Kirsch Petr </t>
  </si>
  <si>
    <t>Matěcha Míra  st.</t>
  </si>
  <si>
    <t>Varchola Milan</t>
  </si>
  <si>
    <t>Štochl Jan</t>
  </si>
  <si>
    <t>Vaculka Petr</t>
  </si>
  <si>
    <r>
      <t xml:space="preserve">Vojtěchovský </t>
    </r>
    <r>
      <rPr>
        <sz val="8"/>
        <color indexed="8"/>
        <rFont val="Bookman Old Style"/>
        <family val="1"/>
        <charset val="238"/>
      </rPr>
      <t>Ladislav</t>
    </r>
  </si>
  <si>
    <t>Brotánek Jan</t>
  </si>
  <si>
    <t>Zouhar Filip</t>
  </si>
  <si>
    <t>Hotař Pavel</t>
  </si>
  <si>
    <t>Adamec Jan</t>
  </si>
  <si>
    <t>Ryč David</t>
  </si>
  <si>
    <t>Kalát Josef</t>
  </si>
  <si>
    <t xml:space="preserve">Kouba Stanislav </t>
  </si>
  <si>
    <t>Laibl Aleš</t>
  </si>
  <si>
    <t>Štika Jiří</t>
  </si>
  <si>
    <t>Hrdlička Stanislav</t>
  </si>
  <si>
    <t>Molcar Miroslav</t>
  </si>
  <si>
    <t>Puchmeltr Aleš</t>
  </si>
  <si>
    <t>Šatalík Stanislav</t>
  </si>
  <si>
    <t>Zlatohlávek Pavel</t>
  </si>
  <si>
    <t>Cingl Miroslav</t>
  </si>
  <si>
    <t>Rendl Zdeněk</t>
  </si>
  <si>
    <t>průměr TOP 25</t>
  </si>
  <si>
    <t>TOP 10</t>
  </si>
  <si>
    <t>M5  muži 60 a více let</t>
  </si>
  <si>
    <t>Ž1 ženy do 34 let</t>
  </si>
  <si>
    <t>Ž3 ženy 50 a více let</t>
  </si>
  <si>
    <t>Slavíková Eva</t>
  </si>
  <si>
    <t>Duspiva Miroslav</t>
  </si>
  <si>
    <t>Zelenák Dušan</t>
  </si>
  <si>
    <t>Schlosser Jarda</t>
  </si>
  <si>
    <t>Vápeníková  Jana</t>
  </si>
  <si>
    <t>Kittl Alois</t>
  </si>
  <si>
    <t>Škramlíková Jana</t>
  </si>
  <si>
    <t>Pekárek Olda</t>
  </si>
  <si>
    <t>Ryčová Pavla</t>
  </si>
  <si>
    <t>Zouharová Maryla</t>
  </si>
  <si>
    <t>35:57</t>
  </si>
  <si>
    <t>Žid Milan</t>
  </si>
  <si>
    <t>Vondráková Jana</t>
  </si>
  <si>
    <t>Pokorná Andrea</t>
  </si>
  <si>
    <r>
      <t xml:space="preserve">Kabátová Andrea </t>
    </r>
    <r>
      <rPr>
        <sz val="9"/>
        <color indexed="8"/>
        <rFont val="Bookman Old Style"/>
        <family val="1"/>
        <charset val="238"/>
      </rPr>
      <t xml:space="preserve"> </t>
    </r>
    <r>
      <rPr>
        <sz val="7"/>
        <color indexed="8"/>
        <rFont val="Bookman Old Style"/>
        <family val="1"/>
        <charset val="238"/>
      </rPr>
      <t>(1)</t>
    </r>
  </si>
  <si>
    <t>Benedikt Míra</t>
  </si>
  <si>
    <t>poznámky</t>
  </si>
  <si>
    <t xml:space="preserve">Hamouzová Michaela </t>
  </si>
  <si>
    <t>(1)</t>
  </si>
  <si>
    <t>v době výkonu jiné příjmení</t>
  </si>
  <si>
    <t>Ullrychová Klára</t>
  </si>
  <si>
    <r>
      <rPr>
        <b/>
        <sz val="7.5"/>
        <color indexed="8"/>
        <rFont val="Bookman Old Style"/>
        <family val="1"/>
        <charset val="238"/>
      </rPr>
      <t>VK</t>
    </r>
    <r>
      <rPr>
        <sz val="7.5"/>
        <color indexed="8"/>
        <rFont val="Bookman Old Style"/>
        <family val="1"/>
        <charset val="238"/>
      </rPr>
      <t xml:space="preserve"> - běžec přešel do vyšší kategorie</t>
    </r>
  </si>
  <si>
    <t xml:space="preserve">Půlkráb Jan </t>
  </si>
  <si>
    <t>po 1. kole 2016</t>
  </si>
  <si>
    <t>Historická tabulka nejrychlejších časů 1990 - 2016</t>
  </si>
  <si>
    <t>?</t>
  </si>
  <si>
    <t>OR</t>
  </si>
  <si>
    <t>nováček</t>
  </si>
  <si>
    <t>Bučilová Michala</t>
  </si>
  <si>
    <t>USK PROVOD UL</t>
  </si>
  <si>
    <t>Most</t>
  </si>
  <si>
    <t>30:39</t>
  </si>
  <si>
    <t>29:05</t>
  </si>
  <si>
    <t>26:51</t>
  </si>
  <si>
    <t>27:35</t>
  </si>
  <si>
    <t>30:22</t>
  </si>
  <si>
    <t>30:57</t>
  </si>
  <si>
    <t>27:11</t>
  </si>
  <si>
    <t xml:space="preserve">30. ročník BĚKODO - 2. kolo  30.03.2016 – 405. start historie </t>
  </si>
  <si>
    <t>a</t>
  </si>
  <si>
    <t>7 vít H</t>
  </si>
  <si>
    <t>6 vít H</t>
  </si>
  <si>
    <t xml:space="preserve">30. ročník BĚKODO - 3. kolo  13.04.2016 – 406. start historie </t>
  </si>
  <si>
    <t>5 vít. H</t>
  </si>
  <si>
    <t>Veselý Petr</t>
  </si>
  <si>
    <t>Nohejl Bohumil</t>
  </si>
  <si>
    <t>FC Háj</t>
  </si>
  <si>
    <t>Záhora Filip</t>
  </si>
  <si>
    <t>Havel Michal</t>
  </si>
  <si>
    <t>TJ LOKO LB</t>
  </si>
  <si>
    <t>24 vít. H</t>
  </si>
  <si>
    <t>Freiberg Jaroslav</t>
  </si>
  <si>
    <t>Koubek Michal</t>
  </si>
  <si>
    <t>Dubí</t>
  </si>
  <si>
    <t>Basbas Janis</t>
  </si>
  <si>
    <t>Griza Marián</t>
  </si>
  <si>
    <t>Moravec David</t>
  </si>
  <si>
    <t>Wagner Milan</t>
  </si>
  <si>
    <t>TJ Hvězda Trnovany</t>
  </si>
  <si>
    <t>Kabátová Andrea</t>
  </si>
  <si>
    <t>Malé-R</t>
  </si>
  <si>
    <t>24:38</t>
  </si>
  <si>
    <t>Procházka Ondřej</t>
  </si>
  <si>
    <t>24:45</t>
  </si>
  <si>
    <t>24:59</t>
  </si>
  <si>
    <t>25:15</t>
  </si>
  <si>
    <t>25:36</t>
  </si>
  <si>
    <t>26:31</t>
  </si>
  <si>
    <t>26:46</t>
  </si>
  <si>
    <t>26:56</t>
  </si>
  <si>
    <t>27:07</t>
  </si>
  <si>
    <t>27:19</t>
  </si>
  <si>
    <t>27:48</t>
  </si>
  <si>
    <t>28:14</t>
  </si>
  <si>
    <t>28:37</t>
  </si>
  <si>
    <t>29:59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</si>
</sst>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"/>
    <numFmt numFmtId="165" formatCode="h:mm;@"/>
  </numFmts>
  <fonts count="58" x14ac:knownFonts="1">
    <font>
      <sz val="11"/>
      <color theme="1"/>
      <name val="Calibri"/>
      <family val="2"/>
      <charset val="238"/>
      <scheme val="minor"/>
    </font>
    <font>
      <sz val="11"/>
      <color theme="1"/>
      <name val="Book Antiqua"/>
      <family val="1"/>
      <charset val="238"/>
    </font>
    <font>
      <sz val="9"/>
      <name val="Book Antiqua"/>
      <family val="1"/>
      <charset val="238"/>
    </font>
    <font>
      <i/>
      <sz val="7"/>
      <name val="Book Antiqua"/>
      <family val="1"/>
      <charset val="238"/>
    </font>
    <font>
      <sz val="10"/>
      <name val="Arial CE"/>
      <family val="2"/>
      <charset val="238"/>
    </font>
    <font>
      <b/>
      <sz val="10"/>
      <color indexed="8"/>
      <name val="Palatino Linotype"/>
      <family val="1"/>
      <charset val="238"/>
    </font>
    <font>
      <b/>
      <sz val="8"/>
      <color indexed="8"/>
      <name val="Palatino Linotype"/>
      <family val="1"/>
      <charset val="238"/>
    </font>
    <font>
      <sz val="7"/>
      <color indexed="8"/>
      <name val="Palatino Linotype"/>
      <family val="1"/>
      <charset val="238"/>
    </font>
    <font>
      <sz val="8"/>
      <color indexed="8"/>
      <name val="Palatino Linotype"/>
      <family val="1"/>
      <charset val="238"/>
    </font>
    <font>
      <b/>
      <sz val="7.5"/>
      <color indexed="8"/>
      <name val="Palatino Linotype"/>
      <family val="1"/>
      <charset val="238"/>
    </font>
    <font>
      <b/>
      <sz val="9"/>
      <color indexed="8"/>
      <name val="Palatino Linotype"/>
      <family val="1"/>
      <charset val="238"/>
    </font>
    <font>
      <b/>
      <sz val="7.5"/>
      <name val="Palatino Linotype"/>
      <family val="1"/>
      <charset val="238"/>
    </font>
    <font>
      <sz val="7"/>
      <name val="Palatino Linotype"/>
      <family val="1"/>
      <charset val="238"/>
    </font>
    <font>
      <sz val="7.5"/>
      <name val="Palatino Linotype"/>
      <family val="1"/>
      <charset val="238"/>
    </font>
    <font>
      <sz val="7.5"/>
      <color indexed="8"/>
      <name val="Palatino Linotype"/>
      <family val="1"/>
      <charset val="238"/>
    </font>
    <font>
      <sz val="8"/>
      <name val="Palatino Linotype"/>
      <family val="1"/>
      <charset val="238"/>
    </font>
    <font>
      <b/>
      <sz val="9"/>
      <name val="Palatino Linotype"/>
      <family val="1"/>
      <charset val="238"/>
    </font>
    <font>
      <b/>
      <sz val="10"/>
      <name val="Palatino Linotype"/>
      <family val="1"/>
      <charset val="238"/>
    </font>
    <font>
      <sz val="9"/>
      <name val="Palatino Linotype"/>
      <family val="1"/>
      <charset val="238"/>
    </font>
    <font>
      <sz val="8"/>
      <color rgb="FF000000"/>
      <name val="Palatino Linotype"/>
      <family val="1"/>
      <charset val="238"/>
    </font>
    <font>
      <sz val="11"/>
      <color theme="1"/>
      <name val="Palatino Linotype"/>
      <family val="1"/>
      <charset val="238"/>
    </font>
    <font>
      <b/>
      <sz val="7"/>
      <name val="Palatino Linotype"/>
      <family val="1"/>
      <charset val="238"/>
    </font>
    <font>
      <sz val="9"/>
      <color indexed="8"/>
      <name val="Palatino Linotype"/>
      <family val="1"/>
      <charset val="238"/>
    </font>
    <font>
      <b/>
      <sz val="8"/>
      <name val="Palatino Linotype"/>
      <family val="1"/>
      <charset val="238"/>
    </font>
    <font>
      <u/>
      <sz val="8"/>
      <color indexed="8"/>
      <name val="Palatino Linotype"/>
      <family val="1"/>
      <charset val="238"/>
    </font>
    <font>
      <sz val="6"/>
      <name val="Palatino Linotype"/>
      <family val="1"/>
      <charset val="238"/>
    </font>
    <font>
      <u/>
      <sz val="8"/>
      <name val="Palatino Linotype"/>
      <family val="1"/>
      <charset val="238"/>
    </font>
    <font>
      <i/>
      <sz val="8"/>
      <name val="Palatino Linotype"/>
      <family val="1"/>
      <charset val="238"/>
    </font>
    <font>
      <b/>
      <sz val="16"/>
      <color indexed="8"/>
      <name val="Palatino Linotype"/>
      <family val="1"/>
      <charset val="238"/>
    </font>
    <font>
      <i/>
      <sz val="8"/>
      <color indexed="8"/>
      <name val="Palatino Linotype"/>
      <family val="1"/>
      <charset val="238"/>
    </font>
    <font>
      <sz val="8"/>
      <color theme="1"/>
      <name val="Palatino Linotype"/>
      <family val="1"/>
      <charset val="238"/>
    </font>
    <font>
      <i/>
      <u/>
      <sz val="8"/>
      <color indexed="8"/>
      <name val="Palatino Linotype"/>
      <family val="1"/>
      <charset val="238"/>
    </font>
    <font>
      <b/>
      <sz val="11"/>
      <color indexed="8"/>
      <name val="Bookman Old Style"/>
      <family val="1"/>
      <charset val="238"/>
    </font>
    <font>
      <b/>
      <sz val="9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sz val="7"/>
      <color indexed="8"/>
      <name val="Bookman Old Style"/>
      <family val="1"/>
      <charset val="238"/>
    </font>
    <font>
      <b/>
      <sz val="7"/>
      <color indexed="8"/>
      <name val="Bookman Old Style"/>
      <family val="1"/>
      <charset val="238"/>
    </font>
    <font>
      <sz val="7.5"/>
      <color indexed="8"/>
      <name val="Bookman Old Style"/>
      <family val="1"/>
      <charset val="238"/>
    </font>
    <font>
      <b/>
      <sz val="8"/>
      <color indexed="8"/>
      <name val="Bookman Old Style"/>
      <family val="1"/>
      <charset val="238"/>
    </font>
    <font>
      <sz val="7.5"/>
      <name val="Bookman Old Style"/>
      <family val="1"/>
      <charset val="238"/>
    </font>
    <font>
      <sz val="9"/>
      <name val="Bookman Old Style"/>
      <family val="1"/>
      <charset val="238"/>
    </font>
    <font>
      <b/>
      <sz val="8"/>
      <name val="Bookman Old Style"/>
      <family val="1"/>
      <charset val="238"/>
    </font>
    <font>
      <sz val="8"/>
      <color indexed="8"/>
      <name val="Bookman Old Style"/>
      <family val="1"/>
      <charset val="238"/>
    </font>
    <font>
      <sz val="9"/>
      <color theme="1"/>
      <name val="Bookman Old Style"/>
      <family val="1"/>
      <charset val="238"/>
    </font>
    <font>
      <sz val="7.5"/>
      <color theme="1"/>
      <name val="Bookman Old Style"/>
      <family val="1"/>
      <charset val="238"/>
    </font>
    <font>
      <b/>
      <sz val="8"/>
      <color theme="1"/>
      <name val="Bookman Old Style"/>
      <family val="1"/>
      <charset val="238"/>
    </font>
    <font>
      <sz val="7"/>
      <color theme="1"/>
      <name val="Bookman Old Style"/>
      <family val="1"/>
      <charset val="238"/>
    </font>
    <font>
      <b/>
      <sz val="7.5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4"/>
      <color indexed="8"/>
      <name val="Palatino Linotype"/>
      <family val="1"/>
      <charset val="238"/>
    </font>
    <font>
      <sz val="9.5"/>
      <name val="Palatino Linotype"/>
      <family val="1"/>
      <charset val="238"/>
    </font>
    <font>
      <sz val="9"/>
      <color rgb="FF000000"/>
      <name val="Palatino Linotype"/>
      <family val="1"/>
      <charset val="238"/>
    </font>
    <font>
      <sz val="9"/>
      <color theme="1"/>
      <name val="Calibri"/>
      <family val="2"/>
      <charset val="238"/>
      <scheme val="minor"/>
    </font>
    <font>
      <i/>
      <sz val="9"/>
      <color indexed="8"/>
      <name val="Palatino Linotype"/>
      <family val="1"/>
      <charset val="238"/>
    </font>
    <font>
      <b/>
      <sz val="9"/>
      <color theme="1"/>
      <name val="Palatino Linotype"/>
      <family val="1"/>
      <charset val="238"/>
    </font>
    <font>
      <sz val="9"/>
      <color theme="1"/>
      <name val="Palatino Linotype"/>
      <family val="1"/>
      <charset val="238"/>
    </font>
    <font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gradientFill degree="45">
        <stop position="0">
          <color theme="0"/>
        </stop>
        <stop position="1">
          <color theme="4"/>
        </stop>
      </gradient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29"/>
      </patternFill>
    </fill>
    <fill>
      <patternFill patternType="solid">
        <fgColor theme="8" tint="0.79998168889431442"/>
        <bgColor indexed="22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5" tint="0.79998168889431442"/>
        <bgColor indexed="13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4" tint="0.59999389629810485"/>
        <bgColor indexed="29"/>
      </patternFill>
    </fill>
    <fill>
      <patternFill patternType="solid">
        <fgColor theme="6" tint="0.59999389629810485"/>
        <bgColor indexed="22"/>
      </patternFill>
    </fill>
    <fill>
      <patternFill patternType="solid">
        <fgColor rgb="FFFFC000"/>
        <bgColor indexed="4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gradientFill degree="90">
        <stop position="0">
          <color theme="0"/>
        </stop>
        <stop position="1">
          <color rgb="FFFFFF00"/>
        </stop>
      </gradientFill>
    </fill>
    <fill>
      <gradientFill type="path" top="1" bottom="1">
        <stop position="0">
          <color theme="0"/>
        </stop>
        <stop position="1">
          <color theme="5" tint="0.40000610370189521"/>
        </stop>
      </gradientFill>
    </fill>
    <fill>
      <gradientFill degree="45">
        <stop position="0">
          <color theme="0"/>
        </stop>
        <stop position="1">
          <color rgb="FFFF0000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degree="45">
        <stop position="0">
          <color theme="0"/>
        </stop>
        <stop position="0.5">
          <color rgb="FF92D050"/>
        </stop>
        <stop position="1">
          <color theme="0"/>
        </stop>
      </gradientFill>
    </fill>
  </fills>
  <borders count="12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93">
    <xf numFmtId="0" fontId="0" fillId="0" borderId="0" xfId="0"/>
    <xf numFmtId="0" fontId="1" fillId="0" borderId="0" xfId="0" applyFont="1"/>
    <xf numFmtId="0" fontId="2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64" fontId="15" fillId="0" borderId="13" xfId="0" applyNumberFormat="1" applyFont="1" applyFill="1" applyBorder="1" applyAlignment="1">
      <alignment horizontal="left" vertical="center"/>
    </xf>
    <xf numFmtId="1" fontId="13" fillId="0" borderId="14" xfId="0" applyNumberFormat="1" applyFont="1" applyFill="1" applyBorder="1" applyAlignment="1">
      <alignment horizontal="center" vertical="center"/>
    </xf>
    <xf numFmtId="164" fontId="16" fillId="0" borderId="16" xfId="0" applyNumberFormat="1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64" fontId="15" fillId="0" borderId="11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20" fontId="8" fillId="0" borderId="12" xfId="0" applyNumberFormat="1" applyFont="1" applyFill="1" applyBorder="1" applyAlignment="1">
      <alignment horizontal="center"/>
    </xf>
    <xf numFmtId="164" fontId="8" fillId="0" borderId="20" xfId="0" applyNumberFormat="1" applyFont="1" applyFill="1" applyBorder="1" applyAlignment="1">
      <alignment horizontal="center"/>
    </xf>
    <xf numFmtId="0" fontId="13" fillId="0" borderId="12" xfId="1" applyFont="1" applyFill="1" applyBorder="1" applyAlignment="1">
      <alignment horizontal="center" vertical="center"/>
    </xf>
    <xf numFmtId="0" fontId="19" fillId="0" borderId="13" xfId="0" applyFont="1" applyFill="1" applyBorder="1"/>
    <xf numFmtId="0" fontId="8" fillId="0" borderId="12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1" fontId="17" fillId="11" borderId="17" xfId="0" applyNumberFormat="1" applyFont="1" applyFill="1" applyBorder="1" applyAlignment="1" applyProtection="1">
      <alignment horizontal="center" vertical="center"/>
      <protection hidden="1"/>
    </xf>
    <xf numFmtId="1" fontId="21" fillId="0" borderId="12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/>
    </xf>
    <xf numFmtId="0" fontId="15" fillId="13" borderId="19" xfId="0" applyFont="1" applyFill="1" applyBorder="1" applyAlignment="1">
      <alignment horizontal="center" vertical="center"/>
    </xf>
    <xf numFmtId="0" fontId="15" fillId="13" borderId="12" xfId="0" applyFont="1" applyFill="1" applyBorder="1" applyAlignment="1">
      <alignment horizontal="center" vertical="center"/>
    </xf>
    <xf numFmtId="0" fontId="15" fillId="13" borderId="20" xfId="0" applyFont="1" applyFill="1" applyBorder="1" applyAlignment="1">
      <alignment horizontal="center" vertical="center"/>
    </xf>
    <xf numFmtId="164" fontId="15" fillId="10" borderId="11" xfId="0" applyNumberFormat="1" applyFont="1" applyFill="1" applyBorder="1" applyAlignment="1">
      <alignment horizontal="center"/>
    </xf>
    <xf numFmtId="0" fontId="8" fillId="10" borderId="12" xfId="0" applyFont="1" applyFill="1" applyBorder="1" applyAlignment="1">
      <alignment horizontal="center"/>
    </xf>
    <xf numFmtId="49" fontId="15" fillId="10" borderId="12" xfId="0" applyNumberFormat="1" applyFont="1" applyFill="1" applyBorder="1" applyAlignment="1">
      <alignment horizontal="center"/>
    </xf>
    <xf numFmtId="0" fontId="8" fillId="10" borderId="20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164" fontId="15" fillId="0" borderId="21" xfId="0" applyNumberFormat="1" applyFont="1" applyFill="1" applyBorder="1" applyAlignment="1">
      <alignment horizontal="left" vertical="center"/>
    </xf>
    <xf numFmtId="164" fontId="15" fillId="0" borderId="29" xfId="0" applyNumberFormat="1" applyFont="1" applyFill="1" applyBorder="1" applyAlignment="1">
      <alignment horizontal="center"/>
    </xf>
    <xf numFmtId="164" fontId="8" fillId="0" borderId="30" xfId="0" applyNumberFormat="1" applyFont="1" applyFill="1" applyBorder="1" applyAlignment="1">
      <alignment horizontal="center"/>
    </xf>
    <xf numFmtId="20" fontId="8" fillId="0" borderId="30" xfId="0" applyNumberFormat="1" applyFont="1" applyFill="1" applyBorder="1" applyAlignment="1">
      <alignment horizontal="center"/>
    </xf>
    <xf numFmtId="164" fontId="8" fillId="0" borderId="37" xfId="0" applyNumberFormat="1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 vertical="center"/>
    </xf>
    <xf numFmtId="164" fontId="15" fillId="0" borderId="12" xfId="0" applyNumberFormat="1" applyFont="1" applyFill="1" applyBorder="1" applyAlignment="1">
      <alignment horizontal="center"/>
    </xf>
    <xf numFmtId="20" fontId="8" fillId="0" borderId="20" xfId="0" applyNumberFormat="1" applyFont="1" applyFill="1" applyBorder="1" applyAlignment="1">
      <alignment horizontal="center"/>
    </xf>
    <xf numFmtId="164" fontId="15" fillId="0" borderId="21" xfId="1" applyNumberFormat="1" applyFont="1" applyFill="1" applyBorder="1" applyAlignment="1">
      <alignment horizontal="left" vertical="center"/>
    </xf>
    <xf numFmtId="49" fontId="15" fillId="0" borderId="11" xfId="0" applyNumberFormat="1" applyFont="1" applyFill="1" applyBorder="1" applyAlignment="1">
      <alignment horizontal="center"/>
    </xf>
    <xf numFmtId="20" fontId="8" fillId="0" borderId="11" xfId="0" applyNumberFormat="1" applyFont="1" applyFill="1" applyBorder="1" applyAlignment="1">
      <alignment horizontal="center"/>
    </xf>
    <xf numFmtId="164" fontId="8" fillId="0" borderId="19" xfId="0" applyNumberFormat="1" applyFont="1" applyFill="1" applyBorder="1" applyAlignment="1">
      <alignment horizontal="center"/>
    </xf>
    <xf numFmtId="164" fontId="15" fillId="0" borderId="13" xfId="1" applyNumberFormat="1" applyFont="1" applyFill="1" applyBorder="1" applyAlignment="1">
      <alignment horizontal="left" vertical="center"/>
    </xf>
    <xf numFmtId="164" fontId="15" fillId="0" borderId="19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1" fontId="21" fillId="0" borderId="39" xfId="0" applyNumberFormat="1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23" fillId="0" borderId="22" xfId="0" applyNumberFormat="1" applyFont="1" applyFill="1" applyBorder="1" applyAlignment="1">
      <alignment horizontal="center" vertical="center"/>
    </xf>
    <xf numFmtId="49" fontId="16" fillId="0" borderId="41" xfId="0" applyNumberFormat="1" applyFont="1" applyFill="1" applyBorder="1" applyAlignment="1">
      <alignment horizontal="center" vertical="center"/>
    </xf>
    <xf numFmtId="0" fontId="15" fillId="13" borderId="44" xfId="0" applyFont="1" applyFill="1" applyBorder="1" applyAlignment="1">
      <alignment horizontal="center" vertical="center"/>
    </xf>
    <xf numFmtId="0" fontId="15" fillId="13" borderId="45" xfId="0" applyFont="1" applyFill="1" applyBorder="1" applyAlignment="1">
      <alignment horizontal="center" vertical="center"/>
    </xf>
    <xf numFmtId="164" fontId="15" fillId="10" borderId="38" xfId="0" applyNumberFormat="1" applyFont="1" applyFill="1" applyBorder="1" applyAlignment="1">
      <alignment horizontal="center"/>
    </xf>
    <xf numFmtId="0" fontId="8" fillId="10" borderId="39" xfId="0" applyFont="1" applyFill="1" applyBorder="1" applyAlignment="1">
      <alignment horizontal="center"/>
    </xf>
    <xf numFmtId="49" fontId="15" fillId="10" borderId="39" xfId="0" applyNumberFormat="1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10" borderId="46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 vertical="center"/>
    </xf>
    <xf numFmtId="164" fontId="15" fillId="0" borderId="30" xfId="0" applyNumberFormat="1" applyFont="1" applyFill="1" applyBorder="1" applyAlignment="1">
      <alignment horizontal="center"/>
    </xf>
    <xf numFmtId="0" fontId="15" fillId="0" borderId="21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center"/>
    </xf>
    <xf numFmtId="1" fontId="11" fillId="0" borderId="31" xfId="0" applyNumberFormat="1" applyFont="1" applyFill="1" applyBorder="1" applyAlignment="1">
      <alignment horizontal="center" vertical="center"/>
    </xf>
    <xf numFmtId="1" fontId="23" fillId="0" borderId="31" xfId="0" applyNumberFormat="1" applyFont="1" applyFill="1" applyBorder="1" applyAlignment="1">
      <alignment horizontal="center" vertical="center"/>
    </xf>
    <xf numFmtId="49" fontId="16" fillId="0" borderId="32" xfId="0" applyNumberFormat="1" applyFont="1" applyFill="1" applyBorder="1" applyAlignment="1">
      <alignment horizontal="center" vertical="center"/>
    </xf>
    <xf numFmtId="0" fontId="15" fillId="13" borderId="36" xfId="0" applyFont="1" applyFill="1" applyBorder="1" applyAlignment="1">
      <alignment horizontal="center" vertical="center"/>
    </xf>
    <xf numFmtId="164" fontId="24" fillId="0" borderId="12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1" fontId="23" fillId="0" borderId="14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/>
    </xf>
    <xf numFmtId="164" fontId="8" fillId="0" borderId="27" xfId="0" applyNumberFormat="1" applyFont="1" applyFill="1" applyBorder="1" applyAlignment="1">
      <alignment horizontal="center"/>
    </xf>
    <xf numFmtId="20" fontId="8" fillId="0" borderId="24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  <xf numFmtId="49" fontId="15" fillId="0" borderId="20" xfId="0" applyNumberFormat="1" applyFont="1" applyFill="1" applyBorder="1" applyAlignment="1">
      <alignment horizontal="center"/>
    </xf>
    <xf numFmtId="1" fontId="17" fillId="11" borderId="26" xfId="0" applyNumberFormat="1" applyFont="1" applyFill="1" applyBorder="1" applyAlignment="1" applyProtection="1">
      <alignment horizontal="center" vertical="center"/>
      <protection hidden="1"/>
    </xf>
    <xf numFmtId="49" fontId="8" fillId="0" borderId="11" xfId="0" applyNumberFormat="1" applyFont="1" applyFill="1" applyBorder="1" applyAlignment="1">
      <alignment horizontal="center"/>
    </xf>
    <xf numFmtId="1" fontId="11" fillId="0" borderId="52" xfId="0" applyNumberFormat="1" applyFont="1" applyFill="1" applyBorder="1" applyAlignment="1">
      <alignment horizontal="center" vertical="center"/>
    </xf>
    <xf numFmtId="1" fontId="23" fillId="0" borderId="52" xfId="0" applyNumberFormat="1" applyFont="1" applyFill="1" applyBorder="1" applyAlignment="1">
      <alignment horizontal="center" vertical="center"/>
    </xf>
    <xf numFmtId="49" fontId="16" fillId="0" borderId="53" xfId="0" applyNumberFormat="1" applyFont="1" applyFill="1" applyBorder="1" applyAlignment="1">
      <alignment horizontal="center" vertical="center"/>
    </xf>
    <xf numFmtId="0" fontId="15" fillId="13" borderId="39" xfId="0" applyFont="1" applyFill="1" applyBorder="1" applyAlignment="1">
      <alignment horizontal="center" vertical="center"/>
    </xf>
    <xf numFmtId="0" fontId="15" fillId="13" borderId="4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165" fontId="8" fillId="0" borderId="30" xfId="0" applyNumberFormat="1" applyFont="1" applyFill="1" applyBorder="1" applyAlignment="1">
      <alignment horizontal="center"/>
    </xf>
    <xf numFmtId="165" fontId="8" fillId="0" borderId="54" xfId="0" applyNumberFormat="1" applyFont="1" applyFill="1" applyBorder="1" applyAlignment="1">
      <alignment horizontal="center"/>
    </xf>
    <xf numFmtId="165" fontId="8" fillId="0" borderId="12" xfId="0" applyNumberFormat="1" applyFont="1" applyFill="1" applyBorder="1" applyAlignment="1">
      <alignment horizontal="center"/>
    </xf>
    <xf numFmtId="165" fontId="8" fillId="0" borderId="11" xfId="0" applyNumberFormat="1" applyFont="1" applyFill="1" applyBorder="1" applyAlignment="1">
      <alignment horizontal="center"/>
    </xf>
    <xf numFmtId="165" fontId="8" fillId="0" borderId="36" xfId="0" applyNumberFormat="1" applyFont="1" applyFill="1" applyBorder="1" applyAlignment="1">
      <alignment horizontal="center"/>
    </xf>
    <xf numFmtId="165" fontId="15" fillId="0" borderId="11" xfId="0" applyNumberFormat="1" applyFont="1" applyFill="1" applyBorder="1" applyAlignment="1">
      <alignment horizontal="center"/>
    </xf>
    <xf numFmtId="165" fontId="8" fillId="0" borderId="19" xfId="0" applyNumberFormat="1" applyFont="1" applyFill="1" applyBorder="1" applyAlignment="1">
      <alignment horizontal="center"/>
    </xf>
    <xf numFmtId="165" fontId="8" fillId="0" borderId="20" xfId="0" applyNumberFormat="1" applyFont="1" applyFill="1" applyBorder="1" applyAlignment="1">
      <alignment horizontal="center"/>
    </xf>
    <xf numFmtId="49" fontId="8" fillId="0" borderId="36" xfId="0" applyNumberFormat="1" applyFont="1" applyFill="1" applyBorder="1" applyAlignment="1">
      <alignment horizontal="center"/>
    </xf>
    <xf numFmtId="0" fontId="8" fillId="10" borderId="45" xfId="0" applyFont="1" applyFill="1" applyBorder="1" applyAlignment="1">
      <alignment horizontal="center"/>
    </xf>
    <xf numFmtId="0" fontId="13" fillId="0" borderId="55" xfId="0" applyFont="1" applyFill="1" applyBorder="1" applyAlignment="1">
      <alignment horizontal="center" vertical="center"/>
    </xf>
    <xf numFmtId="164" fontId="15" fillId="0" borderId="20" xfId="0" applyNumberFormat="1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49" fontId="15" fillId="0" borderId="19" xfId="0" applyNumberFormat="1" applyFont="1" applyFill="1" applyBorder="1" applyAlignment="1">
      <alignment horizontal="center"/>
    </xf>
    <xf numFmtId="49" fontId="15" fillId="0" borderId="30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/>
    </xf>
    <xf numFmtId="20" fontId="8" fillId="0" borderId="59" xfId="0" applyNumberFormat="1" applyFont="1" applyFill="1" applyBorder="1" applyAlignment="1">
      <alignment horizontal="center"/>
    </xf>
    <xf numFmtId="1" fontId="17" fillId="11" borderId="33" xfId="0" applyNumberFormat="1" applyFont="1" applyFill="1" applyBorder="1" applyAlignment="1" applyProtection="1">
      <alignment horizontal="center" vertical="center"/>
      <protection hidden="1"/>
    </xf>
    <xf numFmtId="49" fontId="15" fillId="0" borderId="59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left" vertical="center"/>
    </xf>
    <xf numFmtId="49" fontId="26" fillId="0" borderId="12" xfId="0" applyNumberFormat="1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/>
    </xf>
    <xf numFmtId="49" fontId="15" fillId="0" borderId="61" xfId="0" applyNumberFormat="1" applyFont="1" applyFill="1" applyBorder="1" applyAlignment="1">
      <alignment horizontal="center"/>
    </xf>
    <xf numFmtId="49" fontId="15" fillId="0" borderId="58" xfId="0" applyNumberFormat="1" applyFont="1" applyFill="1" applyBorder="1" applyAlignment="1">
      <alignment horizontal="center"/>
    </xf>
    <xf numFmtId="49" fontId="8" fillId="0" borderId="58" xfId="0" applyNumberFormat="1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49" fontId="8" fillId="0" borderId="49" xfId="0" applyNumberFormat="1" applyFont="1" applyFill="1" applyBorder="1" applyAlignment="1">
      <alignment horizontal="center"/>
    </xf>
    <xf numFmtId="0" fontId="11" fillId="0" borderId="64" xfId="0" applyFont="1" applyFill="1" applyBorder="1" applyAlignment="1">
      <alignment horizontal="center" vertical="center"/>
    </xf>
    <xf numFmtId="1" fontId="21" fillId="0" borderId="64" xfId="0" applyNumberFormat="1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1" fontId="11" fillId="0" borderId="66" xfId="0" applyNumberFormat="1" applyFont="1" applyFill="1" applyBorder="1" applyAlignment="1">
      <alignment horizontal="center" vertical="center"/>
    </xf>
    <xf numFmtId="1" fontId="23" fillId="0" borderId="66" xfId="0" applyNumberFormat="1" applyFont="1" applyFill="1" applyBorder="1" applyAlignment="1">
      <alignment horizontal="center" vertical="center"/>
    </xf>
    <xf numFmtId="49" fontId="16" fillId="0" borderId="67" xfId="0" applyNumberFormat="1" applyFont="1" applyFill="1" applyBorder="1" applyAlignment="1">
      <alignment horizontal="center" vertical="center"/>
    </xf>
    <xf numFmtId="0" fontId="15" fillId="13" borderId="70" xfId="0" applyFont="1" applyFill="1" applyBorder="1" applyAlignment="1">
      <alignment horizontal="center" vertical="center"/>
    </xf>
    <xf numFmtId="0" fontId="15" fillId="13" borderId="71" xfId="0" applyFont="1" applyFill="1" applyBorder="1" applyAlignment="1">
      <alignment horizontal="center" vertical="center"/>
    </xf>
    <xf numFmtId="164" fontId="15" fillId="10" borderId="63" xfId="0" applyNumberFormat="1" applyFont="1" applyFill="1" applyBorder="1" applyAlignment="1">
      <alignment horizontal="center"/>
    </xf>
    <xf numFmtId="0" fontId="8" fillId="10" borderId="64" xfId="0" applyFont="1" applyFill="1" applyBorder="1" applyAlignment="1">
      <alignment horizontal="center"/>
    </xf>
    <xf numFmtId="49" fontId="15" fillId="10" borderId="64" xfId="0" applyNumberFormat="1" applyFont="1" applyFill="1" applyBorder="1" applyAlignment="1">
      <alignment horizontal="center"/>
    </xf>
    <xf numFmtId="0" fontId="8" fillId="10" borderId="72" xfId="0" applyFont="1" applyFill="1" applyBorder="1" applyAlignment="1">
      <alignment horizontal="center"/>
    </xf>
    <xf numFmtId="0" fontId="5" fillId="0" borderId="0" xfId="0" applyFont="1"/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164" fontId="15" fillId="0" borderId="0" xfId="1" applyNumberFormat="1" applyFont="1" applyFill="1" applyBorder="1" applyAlignment="1">
      <alignment horizontal="left" vertical="center"/>
    </xf>
    <xf numFmtId="1" fontId="13" fillId="0" borderId="0" xfId="1" applyNumberFormat="1" applyFont="1" applyFill="1" applyBorder="1" applyAlignment="1">
      <alignment horizontal="center" vertical="center"/>
    </xf>
    <xf numFmtId="1" fontId="15" fillId="0" borderId="0" xfId="1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9" fillId="0" borderId="0" xfId="0" applyFont="1" applyFill="1"/>
    <xf numFmtId="0" fontId="7" fillId="0" borderId="0" xfId="0" applyFont="1" applyFill="1"/>
    <xf numFmtId="0" fontId="14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1" fontId="14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6" fillId="16" borderId="74" xfId="0" applyFont="1" applyFill="1" applyBorder="1" applyAlignment="1">
      <alignment horizontal="center" vertical="center"/>
    </xf>
    <xf numFmtId="0" fontId="8" fillId="16" borderId="7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1" fontId="9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5" borderId="74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6" fillId="23" borderId="74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0" fillId="0" borderId="0" xfId="0" applyFont="1"/>
    <xf numFmtId="0" fontId="2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20" fontId="24" fillId="0" borderId="12" xfId="0" applyNumberFormat="1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 vertical="center"/>
    </xf>
    <xf numFmtId="1" fontId="15" fillId="25" borderId="15" xfId="0" applyNumberFormat="1" applyFont="1" applyFill="1" applyBorder="1" applyAlignment="1">
      <alignment horizontal="center" vertical="center"/>
    </xf>
    <xf numFmtId="1" fontId="19" fillId="25" borderId="14" xfId="0" applyNumberFormat="1" applyFont="1" applyFill="1" applyBorder="1" applyAlignment="1">
      <alignment horizontal="center"/>
    </xf>
    <xf numFmtId="1" fontId="15" fillId="25" borderId="31" xfId="0" applyNumberFormat="1" applyFont="1" applyFill="1" applyBorder="1" applyAlignment="1">
      <alignment horizontal="center" vertical="center"/>
    </xf>
    <xf numFmtId="1" fontId="15" fillId="25" borderId="14" xfId="0" applyNumberFormat="1" applyFont="1" applyFill="1" applyBorder="1" applyAlignment="1">
      <alignment horizontal="center" vertical="center"/>
    </xf>
    <xf numFmtId="1" fontId="15" fillId="25" borderId="14" xfId="1" applyNumberFormat="1" applyFont="1" applyFill="1" applyBorder="1" applyAlignment="1">
      <alignment horizontal="center" vertical="center"/>
    </xf>
    <xf numFmtId="1" fontId="15" fillId="25" borderId="31" xfId="1" applyNumberFormat="1" applyFont="1" applyFill="1" applyBorder="1" applyAlignment="1">
      <alignment horizontal="center" vertical="center"/>
    </xf>
    <xf numFmtId="1" fontId="8" fillId="25" borderId="31" xfId="0" applyNumberFormat="1" applyFont="1" applyFill="1" applyBorder="1" applyAlignment="1">
      <alignment horizontal="center" vertical="center"/>
    </xf>
    <xf numFmtId="1" fontId="8" fillId="25" borderId="1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0" fillId="0" borderId="0" xfId="0" applyFill="1"/>
    <xf numFmtId="0" fontId="29" fillId="0" borderId="86" xfId="0" applyFont="1" applyFill="1" applyBorder="1" applyAlignment="1">
      <alignment horizontal="center"/>
    </xf>
    <xf numFmtId="0" fontId="30" fillId="0" borderId="0" xfId="0" applyFont="1"/>
    <xf numFmtId="0" fontId="22" fillId="0" borderId="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2" xfId="1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left" vertical="center"/>
    </xf>
    <xf numFmtId="0" fontId="16" fillId="0" borderId="3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18" fillId="0" borderId="47" xfId="0" applyFont="1" applyFill="1" applyBorder="1" applyAlignment="1">
      <alignment horizontal="left" vertical="center"/>
    </xf>
    <xf numFmtId="0" fontId="18" fillId="0" borderId="55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6" fillId="0" borderId="65" xfId="0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30" fillId="0" borderId="11" xfId="0" applyFont="1" applyFill="1" applyBorder="1"/>
    <xf numFmtId="20" fontId="30" fillId="0" borderId="11" xfId="0" applyNumberFormat="1" applyFont="1" applyFill="1" applyBorder="1"/>
    <xf numFmtId="1" fontId="8" fillId="0" borderId="18" xfId="0" applyNumberFormat="1" applyFont="1" applyFill="1" applyBorder="1" applyAlignment="1">
      <alignment horizontal="center" vertical="center"/>
    </xf>
    <xf numFmtId="1" fontId="8" fillId="13" borderId="22" xfId="0" applyNumberFormat="1" applyFont="1" applyFill="1" applyBorder="1" applyAlignment="1">
      <alignment horizontal="center" vertical="center"/>
    </xf>
    <xf numFmtId="20" fontId="31" fillId="0" borderId="12" xfId="0" applyNumberFormat="1" applyFont="1" applyFill="1" applyBorder="1" applyAlignment="1">
      <alignment horizontal="center"/>
    </xf>
    <xf numFmtId="1" fontId="8" fillId="0" borderId="43" xfId="0" applyNumberFormat="1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center"/>
    </xf>
    <xf numFmtId="49" fontId="8" fillId="0" borderId="30" xfId="0" applyNumberFormat="1" applyFont="1" applyFill="1" applyBorder="1" applyAlignment="1">
      <alignment horizontal="center"/>
    </xf>
    <xf numFmtId="49" fontId="24" fillId="0" borderId="58" xfId="0" applyNumberFormat="1" applyFont="1" applyFill="1" applyBorder="1" applyAlignment="1">
      <alignment horizontal="center"/>
    </xf>
    <xf numFmtId="1" fontId="8" fillId="0" borderId="69" xfId="0" applyNumberFormat="1" applyFont="1" applyFill="1" applyBorder="1" applyAlignment="1">
      <alignment horizontal="center" vertical="center"/>
    </xf>
    <xf numFmtId="1" fontId="8" fillId="13" borderId="66" xfId="0" applyNumberFormat="1" applyFont="1" applyFill="1" applyBorder="1" applyAlignment="1">
      <alignment horizontal="center" vertical="center"/>
    </xf>
    <xf numFmtId="0" fontId="6" fillId="15" borderId="74" xfId="0" applyFont="1" applyFill="1" applyBorder="1" applyAlignment="1">
      <alignment horizontal="center" vertical="center"/>
    </xf>
    <xf numFmtId="0" fontId="6" fillId="7" borderId="75" xfId="0" applyFont="1" applyFill="1" applyBorder="1" applyAlignment="1">
      <alignment horizontal="center"/>
    </xf>
    <xf numFmtId="0" fontId="6" fillId="7" borderId="76" xfId="0" applyFont="1" applyFill="1" applyBorder="1" applyAlignment="1">
      <alignment horizontal="center"/>
    </xf>
    <xf numFmtId="0" fontId="6" fillId="17" borderId="77" xfId="0" applyFont="1" applyFill="1" applyBorder="1" applyAlignment="1">
      <alignment horizontal="center"/>
    </xf>
    <xf numFmtId="0" fontId="6" fillId="18" borderId="75" xfId="0" applyFont="1" applyFill="1" applyBorder="1" applyAlignment="1">
      <alignment horizontal="center"/>
    </xf>
    <xf numFmtId="0" fontId="6" fillId="19" borderId="76" xfId="0" applyFont="1" applyFill="1" applyBorder="1" applyAlignment="1">
      <alignment horizontal="center"/>
    </xf>
    <xf numFmtId="0" fontId="6" fillId="19" borderId="77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6" fillId="20" borderId="78" xfId="0" applyFont="1" applyFill="1" applyBorder="1" applyAlignment="1">
      <alignment horizontal="center"/>
    </xf>
    <xf numFmtId="1" fontId="6" fillId="21" borderId="74" xfId="0" applyNumberFormat="1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82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6" fillId="0" borderId="82" xfId="0" applyFont="1" applyFill="1" applyBorder="1" applyAlignment="1">
      <alignment horizontal="center"/>
    </xf>
    <xf numFmtId="0" fontId="6" fillId="0" borderId="83" xfId="0" applyFont="1" applyFill="1" applyBorder="1" applyAlignment="1">
      <alignment horizontal="center"/>
    </xf>
    <xf numFmtId="0" fontId="6" fillId="22" borderId="83" xfId="0" applyFont="1" applyFill="1" applyBorder="1" applyAlignment="1">
      <alignment horizontal="center"/>
    </xf>
    <xf numFmtId="0" fontId="6" fillId="4" borderId="80" xfId="0" applyFont="1" applyFill="1" applyBorder="1" applyAlignment="1">
      <alignment horizontal="center"/>
    </xf>
    <xf numFmtId="0" fontId="6" fillId="4" borderId="81" xfId="0" applyFont="1" applyFill="1" applyBorder="1" applyAlignment="1">
      <alignment horizontal="center"/>
    </xf>
    <xf numFmtId="0" fontId="6" fillId="4" borderId="82" xfId="0" applyFont="1" applyFill="1" applyBorder="1" applyAlignment="1">
      <alignment horizontal="center"/>
    </xf>
    <xf numFmtId="1" fontId="6" fillId="0" borderId="80" xfId="0" applyNumberFormat="1" applyFont="1" applyFill="1" applyBorder="1" applyAlignment="1">
      <alignment horizontal="center"/>
    </xf>
    <xf numFmtId="1" fontId="6" fillId="0" borderId="81" xfId="0" applyNumberFormat="1" applyFont="1" applyFill="1" applyBorder="1" applyAlignment="1">
      <alignment horizontal="center"/>
    </xf>
    <xf numFmtId="1" fontId="6" fillId="0" borderId="82" xfId="0" applyNumberFormat="1" applyFont="1" applyBorder="1" applyAlignment="1">
      <alignment horizontal="center"/>
    </xf>
    <xf numFmtId="1" fontId="6" fillId="0" borderId="80" xfId="0" applyNumberFormat="1" applyFont="1" applyBorder="1" applyAlignment="1">
      <alignment horizontal="center"/>
    </xf>
    <xf numFmtId="1" fontId="6" fillId="0" borderId="82" xfId="0" applyNumberFormat="1" applyFont="1" applyFill="1" applyBorder="1" applyAlignment="1">
      <alignment horizontal="center"/>
    </xf>
    <xf numFmtId="1" fontId="6" fillId="0" borderId="83" xfId="0" applyNumberFormat="1" applyFont="1" applyFill="1" applyBorder="1" applyAlignment="1">
      <alignment horizontal="center"/>
    </xf>
    <xf numFmtId="1" fontId="6" fillId="22" borderId="83" xfId="0" applyNumberFormat="1" applyFont="1" applyFill="1" applyBorder="1" applyAlignment="1">
      <alignment horizontal="center"/>
    </xf>
    <xf numFmtId="0" fontId="30" fillId="0" borderId="0" xfId="0" applyFont="1" applyFill="1"/>
    <xf numFmtId="0" fontId="8" fillId="0" borderId="0" xfId="0" applyFont="1" applyFill="1"/>
    <xf numFmtId="0" fontId="8" fillId="26" borderId="19" xfId="0" applyFont="1" applyFill="1" applyBorder="1" applyAlignment="1">
      <alignment horizontal="center" vertical="center"/>
    </xf>
    <xf numFmtId="165" fontId="15" fillId="0" borderId="29" xfId="0" applyNumberFormat="1" applyFont="1" applyFill="1" applyBorder="1" applyAlignment="1">
      <alignment horizontal="center"/>
    </xf>
    <xf numFmtId="0" fontId="18" fillId="0" borderId="13" xfId="1" applyFont="1" applyFill="1" applyBorder="1" applyAlignment="1">
      <alignment horizontal="left"/>
    </xf>
    <xf numFmtId="0" fontId="18" fillId="0" borderId="21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/>
    </xf>
    <xf numFmtId="0" fontId="8" fillId="26" borderId="12" xfId="0" applyFont="1" applyFill="1" applyBorder="1" applyAlignment="1">
      <alignment horizontal="center" vertical="center"/>
    </xf>
    <xf numFmtId="0" fontId="35" fillId="12" borderId="94" xfId="0" applyFont="1" applyFill="1" applyBorder="1" applyAlignment="1">
      <alignment horizontal="center"/>
    </xf>
    <xf numFmtId="0" fontId="36" fillId="12" borderId="12" xfId="0" applyFont="1" applyFill="1" applyBorder="1" applyAlignment="1">
      <alignment horizontal="center"/>
    </xf>
    <xf numFmtId="0" fontId="35" fillId="12" borderId="12" xfId="0" applyFont="1" applyFill="1" applyBorder="1" applyAlignment="1">
      <alignment horizontal="center"/>
    </xf>
    <xf numFmtId="0" fontId="35" fillId="14" borderId="12" xfId="0" applyFont="1" applyFill="1" applyBorder="1" applyAlignment="1">
      <alignment horizontal="center"/>
    </xf>
    <xf numFmtId="0" fontId="35" fillId="14" borderId="95" xfId="0" applyFont="1" applyFill="1" applyBorder="1" applyAlignment="1">
      <alignment horizontal="center"/>
    </xf>
    <xf numFmtId="0" fontId="35" fillId="12" borderId="19" xfId="0" applyFont="1" applyFill="1" applyBorder="1" applyAlignment="1">
      <alignment horizontal="center"/>
    </xf>
    <xf numFmtId="0" fontId="35" fillId="14" borderId="13" xfId="0" applyFont="1" applyFill="1" applyBorder="1" applyAlignment="1">
      <alignment horizontal="center"/>
    </xf>
    <xf numFmtId="0" fontId="35" fillId="0" borderId="94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35" fillId="0" borderId="19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1" fontId="39" fillId="0" borderId="12" xfId="0" applyNumberFormat="1" applyFont="1" applyFill="1" applyBorder="1" applyAlignment="1">
      <alignment horizontal="center"/>
    </xf>
    <xf numFmtId="0" fontId="37" fillId="4" borderId="12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left" vertical="center"/>
    </xf>
    <xf numFmtId="0" fontId="35" fillId="27" borderId="96" xfId="0" applyFont="1" applyFill="1" applyBorder="1" applyAlignment="1">
      <alignment horizontal="center"/>
    </xf>
    <xf numFmtId="0" fontId="36" fillId="10" borderId="39" xfId="0" applyFont="1" applyFill="1" applyBorder="1" applyAlignment="1">
      <alignment horizontal="center"/>
    </xf>
    <xf numFmtId="0" fontId="36" fillId="27" borderId="39" xfId="0" applyFont="1" applyFill="1" applyBorder="1" applyAlignment="1">
      <alignment horizontal="center"/>
    </xf>
    <xf numFmtId="0" fontId="35" fillId="27" borderId="39" xfId="0" applyFont="1" applyFill="1" applyBorder="1" applyAlignment="1">
      <alignment horizontal="center"/>
    </xf>
    <xf numFmtId="20" fontId="36" fillId="24" borderId="39" xfId="0" applyNumberFormat="1" applyFont="1" applyFill="1" applyBorder="1" applyAlignment="1">
      <alignment horizontal="center"/>
    </xf>
    <xf numFmtId="20" fontId="36" fillId="10" borderId="97" xfId="0" applyNumberFormat="1" applyFont="1" applyFill="1" applyBorder="1" applyAlignment="1">
      <alignment horizontal="center"/>
    </xf>
    <xf numFmtId="0" fontId="35" fillId="27" borderId="44" xfId="0" applyFont="1" applyFill="1" applyBorder="1" applyAlignment="1">
      <alignment horizontal="center"/>
    </xf>
    <xf numFmtId="20" fontId="36" fillId="10" borderId="40" xfId="0" applyNumberFormat="1" applyFont="1" applyFill="1" applyBorder="1" applyAlignment="1">
      <alignment horizontal="center"/>
    </xf>
    <xf numFmtId="0" fontId="35" fillId="29" borderId="19" xfId="0" applyFont="1" applyFill="1" applyBorder="1" applyAlignment="1">
      <alignment horizontal="center"/>
    </xf>
    <xf numFmtId="0" fontId="36" fillId="29" borderId="12" xfId="0" applyFont="1" applyFill="1" applyBorder="1" applyAlignment="1">
      <alignment horizontal="center"/>
    </xf>
    <xf numFmtId="0" fontId="35" fillId="29" borderId="12" xfId="0" applyFont="1" applyFill="1" applyBorder="1" applyAlignment="1">
      <alignment horizontal="center"/>
    </xf>
    <xf numFmtId="0" fontId="35" fillId="29" borderId="9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6" fillId="0" borderId="98" xfId="0" applyFont="1" applyFill="1" applyBorder="1"/>
    <xf numFmtId="0" fontId="44" fillId="0" borderId="0" xfId="0" applyFont="1" applyFill="1" applyBorder="1"/>
    <xf numFmtId="0" fontId="45" fillId="0" borderId="0" xfId="0" applyFont="1" applyFill="1" applyBorder="1"/>
    <xf numFmtId="49" fontId="35" fillId="0" borderId="94" xfId="0" applyNumberFormat="1" applyFont="1" applyFill="1" applyBorder="1" applyAlignment="1">
      <alignment horizontal="center"/>
    </xf>
    <xf numFmtId="0" fontId="37" fillId="0" borderId="12" xfId="0" applyFont="1" applyFill="1" applyBorder="1" applyAlignment="1">
      <alignment horizontal="left"/>
    </xf>
    <xf numFmtId="0" fontId="35" fillId="27" borderId="103" xfId="0" applyFont="1" applyFill="1" applyBorder="1" applyAlignment="1">
      <alignment horizontal="center"/>
    </xf>
    <xf numFmtId="0" fontId="36" fillId="10" borderId="104" xfId="0" applyFont="1" applyFill="1" applyBorder="1" applyAlignment="1">
      <alignment horizontal="center"/>
    </xf>
    <xf numFmtId="0" fontId="36" fillId="27" borderId="104" xfId="0" applyFont="1" applyFill="1" applyBorder="1" applyAlignment="1">
      <alignment horizontal="center"/>
    </xf>
    <xf numFmtId="0" fontId="35" fillId="27" borderId="104" xfId="0" applyFont="1" applyFill="1" applyBorder="1" applyAlignment="1">
      <alignment horizontal="center"/>
    </xf>
    <xf numFmtId="20" fontId="36" fillId="24" borderId="104" xfId="0" applyNumberFormat="1" applyFont="1" applyFill="1" applyBorder="1" applyAlignment="1">
      <alignment horizontal="center"/>
    </xf>
    <xf numFmtId="20" fontId="36" fillId="10" borderId="105" xfId="0" applyNumberFormat="1" applyFont="1" applyFill="1" applyBorder="1" applyAlignment="1">
      <alignment horizontal="center"/>
    </xf>
    <xf numFmtId="0" fontId="35" fillId="27" borderId="106" xfId="0" applyFont="1" applyFill="1" applyBorder="1" applyAlignment="1">
      <alignment horizontal="center"/>
    </xf>
    <xf numFmtId="20" fontId="36" fillId="7" borderId="104" xfId="0" applyNumberFormat="1" applyFont="1" applyFill="1" applyBorder="1" applyAlignment="1">
      <alignment horizontal="center"/>
    </xf>
    <xf numFmtId="20" fontId="36" fillId="10" borderId="107" xfId="0" applyNumberFormat="1" applyFont="1" applyFill="1" applyBorder="1" applyAlignment="1">
      <alignment horizontal="center"/>
    </xf>
    <xf numFmtId="0" fontId="35" fillId="0" borderId="103" xfId="0" applyFont="1" applyFill="1" applyBorder="1" applyAlignment="1">
      <alignment horizontal="center"/>
    </xf>
    <xf numFmtId="0" fontId="8" fillId="8" borderId="86" xfId="0" applyFont="1" applyFill="1" applyBorder="1" applyAlignment="1">
      <alignment horizontal="center" vertical="center"/>
    </xf>
    <xf numFmtId="0" fontId="29" fillId="0" borderId="87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left"/>
    </xf>
    <xf numFmtId="0" fontId="37" fillId="0" borderId="95" xfId="0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49" fontId="39" fillId="0" borderId="95" xfId="0" applyNumberFormat="1" applyFont="1" applyFill="1" applyBorder="1" applyAlignment="1">
      <alignment horizontal="center"/>
    </xf>
    <xf numFmtId="0" fontId="40" fillId="0" borderId="12" xfId="0" applyFont="1" applyFill="1" applyBorder="1" applyAlignment="1">
      <alignment horizontal="left"/>
    </xf>
    <xf numFmtId="0" fontId="39" fillId="0" borderId="12" xfId="0" applyNumberFormat="1" applyFont="1" applyFill="1" applyBorder="1" applyAlignment="1">
      <alignment horizontal="center"/>
    </xf>
    <xf numFmtId="0" fontId="40" fillId="0" borderId="12" xfId="0" applyFont="1" applyFill="1" applyBorder="1"/>
    <xf numFmtId="0" fontId="34" fillId="0" borderId="12" xfId="0" applyFont="1" applyFill="1" applyBorder="1"/>
    <xf numFmtId="0" fontId="43" fillId="0" borderId="12" xfId="0" applyFont="1" applyFill="1" applyBorder="1"/>
    <xf numFmtId="0" fontId="40" fillId="0" borderId="12" xfId="0" applyFont="1" applyFill="1" applyBorder="1" applyAlignment="1"/>
    <xf numFmtId="0" fontId="37" fillId="0" borderId="95" xfId="0" applyFont="1" applyFill="1" applyBorder="1"/>
    <xf numFmtId="0" fontId="43" fillId="0" borderId="0" xfId="0" applyFont="1" applyFill="1" applyBorder="1"/>
    <xf numFmtId="0" fontId="44" fillId="0" borderId="99" xfId="0" applyFont="1" applyFill="1" applyBorder="1"/>
    <xf numFmtId="0" fontId="37" fillId="0" borderId="95" xfId="0" applyFont="1" applyFill="1" applyBorder="1" applyAlignment="1">
      <alignment horizontal="left"/>
    </xf>
    <xf numFmtId="0" fontId="4" fillId="0" borderId="0" xfId="1"/>
    <xf numFmtId="20" fontId="38" fillId="26" borderId="12" xfId="0" applyNumberFormat="1" applyFont="1" applyFill="1" applyBorder="1" applyAlignment="1">
      <alignment horizontal="center"/>
    </xf>
    <xf numFmtId="164" fontId="41" fillId="26" borderId="12" xfId="0" applyNumberFormat="1" applyFont="1" applyFill="1" applyBorder="1" applyAlignment="1">
      <alignment horizontal="center"/>
    </xf>
    <xf numFmtId="164" fontId="38" fillId="26" borderId="12" xfId="0" applyNumberFormat="1" applyFont="1" applyFill="1" applyBorder="1" applyAlignment="1">
      <alignment horizontal="center"/>
    </xf>
    <xf numFmtId="49" fontId="38" fillId="26" borderId="12" xfId="0" applyNumberFormat="1" applyFont="1" applyFill="1" applyBorder="1" applyAlignment="1">
      <alignment horizontal="center"/>
    </xf>
    <xf numFmtId="165" fontId="45" fillId="26" borderId="12" xfId="0" applyNumberFormat="1" applyFont="1" applyFill="1" applyBorder="1" applyAlignment="1">
      <alignment horizontal="center"/>
    </xf>
    <xf numFmtId="49" fontId="45" fillId="26" borderId="12" xfId="0" applyNumberFormat="1" applyFont="1" applyFill="1" applyBorder="1" applyAlignment="1">
      <alignment horizontal="center"/>
    </xf>
    <xf numFmtId="0" fontId="37" fillId="4" borderId="9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/>
    </xf>
    <xf numFmtId="0" fontId="37" fillId="0" borderId="9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 applyProtection="1">
      <alignment horizontal="center" vertical="center"/>
      <protection hidden="1"/>
    </xf>
    <xf numFmtId="0" fontId="5" fillId="0" borderId="17" xfId="0" applyFont="1" applyFill="1" applyBorder="1" applyAlignment="1">
      <alignment horizontal="center" vertical="center"/>
    </xf>
    <xf numFmtId="1" fontId="17" fillId="0" borderId="33" xfId="0" applyNumberFormat="1" applyFont="1" applyFill="1" applyBorder="1" applyAlignment="1" applyProtection="1">
      <alignment horizontal="center" vertical="center"/>
      <protection hidden="1"/>
    </xf>
    <xf numFmtId="0" fontId="5" fillId="0" borderId="4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50" fillId="10" borderId="12" xfId="0" applyFont="1" applyFill="1" applyBorder="1" applyAlignment="1">
      <alignment horizontal="left" vertical="center"/>
    </xf>
    <xf numFmtId="0" fontId="13" fillId="10" borderId="12" xfId="0" applyFont="1" applyFill="1" applyBorder="1" applyAlignment="1">
      <alignment horizontal="center" vertical="center"/>
    </xf>
    <xf numFmtId="0" fontId="15" fillId="10" borderId="21" xfId="0" applyFont="1" applyFill="1" applyBorder="1" applyAlignment="1">
      <alignment horizontal="left" vertical="center"/>
    </xf>
    <xf numFmtId="0" fontId="22" fillId="0" borderId="47" xfId="0" applyFont="1" applyFill="1" applyBorder="1" applyAlignment="1">
      <alignment horizontal="left" vertical="center"/>
    </xf>
    <xf numFmtId="0" fontId="50" fillId="10" borderId="47" xfId="1" applyFont="1" applyFill="1" applyBorder="1" applyAlignment="1">
      <alignment horizontal="left" vertical="center"/>
    </xf>
    <xf numFmtId="0" fontId="13" fillId="10" borderId="47" xfId="1" applyFont="1" applyFill="1" applyBorder="1" applyAlignment="1">
      <alignment horizontal="center" vertical="center"/>
    </xf>
    <xf numFmtId="0" fontId="8" fillId="26" borderId="3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9" fontId="8" fillId="0" borderId="59" xfId="0" applyNumberFormat="1" applyFont="1" applyFill="1" applyBorder="1" applyAlignment="1">
      <alignment horizontal="center"/>
    </xf>
    <xf numFmtId="0" fontId="18" fillId="0" borderId="24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center" vertical="center"/>
    </xf>
    <xf numFmtId="164" fontId="16" fillId="0" borderId="1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/>
    </xf>
    <xf numFmtId="0" fontId="25" fillId="0" borderId="21" xfId="0" applyFont="1" applyFill="1" applyBorder="1" applyAlignment="1">
      <alignment horizontal="left" vertical="center"/>
    </xf>
    <xf numFmtId="0" fontId="22" fillId="0" borderId="21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164" fontId="16" fillId="0" borderId="59" xfId="0" applyNumberFormat="1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/>
    </xf>
    <xf numFmtId="165" fontId="45" fillId="4" borderId="12" xfId="0" applyNumberFormat="1" applyFont="1" applyFill="1" applyBorder="1" applyAlignment="1">
      <alignment horizontal="center"/>
    </xf>
    <xf numFmtId="0" fontId="15" fillId="30" borderId="13" xfId="0" applyFont="1" applyFill="1" applyBorder="1" applyAlignment="1">
      <alignment horizontal="left" vertical="center"/>
    </xf>
    <xf numFmtId="164" fontId="15" fillId="30" borderId="13" xfId="0" applyNumberFormat="1" applyFont="1" applyFill="1" applyBorder="1" applyAlignment="1">
      <alignment horizontal="left" vertical="center"/>
    </xf>
    <xf numFmtId="164" fontId="15" fillId="30" borderId="13" xfId="1" applyNumberFormat="1" applyFont="1" applyFill="1" applyBorder="1" applyAlignment="1">
      <alignment horizontal="left" vertical="center"/>
    </xf>
    <xf numFmtId="0" fontId="15" fillId="30" borderId="21" xfId="0" applyFont="1" applyFill="1" applyBorder="1" applyAlignment="1">
      <alignment horizontal="left" vertical="center"/>
    </xf>
    <xf numFmtId="0" fontId="15" fillId="30" borderId="48" xfId="0" applyFont="1" applyFill="1" applyBorder="1" applyAlignment="1">
      <alignment horizontal="left" vertical="center"/>
    </xf>
    <xf numFmtId="0" fontId="8" fillId="30" borderId="16" xfId="0" applyFont="1" applyFill="1" applyBorder="1" applyAlignment="1">
      <alignment horizontal="left" vertical="center"/>
    </xf>
    <xf numFmtId="0" fontId="19" fillId="31" borderId="21" xfId="0" applyFont="1" applyFill="1" applyBorder="1"/>
    <xf numFmtId="0" fontId="15" fillId="31" borderId="13" xfId="0" applyFont="1" applyFill="1" applyBorder="1" applyAlignment="1">
      <alignment horizontal="left" vertical="center"/>
    </xf>
    <xf numFmtId="0" fontId="15" fillId="31" borderId="21" xfId="0" applyFont="1" applyFill="1" applyBorder="1" applyAlignment="1">
      <alignment horizontal="left" vertical="center"/>
    </xf>
    <xf numFmtId="0" fontId="15" fillId="31" borderId="25" xfId="0" applyFont="1" applyFill="1" applyBorder="1" applyAlignment="1">
      <alignment horizontal="left" vertical="center"/>
    </xf>
    <xf numFmtId="164" fontId="15" fillId="32" borderId="13" xfId="1" applyNumberFormat="1" applyFont="1" applyFill="1" applyBorder="1" applyAlignment="1">
      <alignment horizontal="left" vertical="center"/>
    </xf>
    <xf numFmtId="0" fontId="15" fillId="32" borderId="13" xfId="0" applyFont="1" applyFill="1" applyBorder="1" applyAlignment="1">
      <alignment horizontal="left" vertical="center"/>
    </xf>
    <xf numFmtId="0" fontId="8" fillId="32" borderId="13" xfId="0" applyFont="1" applyFill="1" applyBorder="1" applyAlignment="1">
      <alignment horizontal="left" vertical="center"/>
    </xf>
    <xf numFmtId="164" fontId="15" fillId="32" borderId="21" xfId="1" applyNumberFormat="1" applyFont="1" applyFill="1" applyBorder="1" applyAlignment="1">
      <alignment horizontal="left" vertical="center"/>
    </xf>
    <xf numFmtId="0" fontId="5" fillId="0" borderId="60" xfId="0" applyFont="1" applyBorder="1"/>
    <xf numFmtId="0" fontId="11" fillId="0" borderId="58" xfId="0" applyFont="1" applyFill="1" applyBorder="1" applyAlignment="1">
      <alignment horizontal="center" vertical="center"/>
    </xf>
    <xf numFmtId="1" fontId="21" fillId="0" borderId="58" xfId="0" applyNumberFormat="1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0" fontId="11" fillId="0" borderId="100" xfId="0" applyFont="1" applyFill="1" applyBorder="1" applyAlignment="1">
      <alignment horizontal="center" vertical="center"/>
    </xf>
    <xf numFmtId="1" fontId="11" fillId="0" borderId="112" xfId="0" applyNumberFormat="1" applyFont="1" applyFill="1" applyBorder="1" applyAlignment="1">
      <alignment horizontal="center" vertical="center"/>
    </xf>
    <xf numFmtId="1" fontId="15" fillId="0" borderId="112" xfId="0" applyNumberFormat="1" applyFont="1" applyFill="1" applyBorder="1" applyAlignment="1">
      <alignment horizontal="center" vertical="center"/>
    </xf>
    <xf numFmtId="49" fontId="16" fillId="0" borderId="101" xfId="0" applyNumberFormat="1" applyFont="1" applyFill="1" applyBorder="1" applyAlignment="1">
      <alignment horizontal="center" vertical="center"/>
    </xf>
    <xf numFmtId="0" fontId="5" fillId="0" borderId="113" xfId="0" applyFont="1" applyFill="1" applyBorder="1" applyAlignment="1">
      <alignment horizontal="center" vertical="center"/>
    </xf>
    <xf numFmtId="1" fontId="8" fillId="0" borderId="114" xfId="0" applyNumberFormat="1" applyFont="1" applyFill="1" applyBorder="1" applyAlignment="1">
      <alignment horizontal="center" vertical="center"/>
    </xf>
    <xf numFmtId="1" fontId="8" fillId="13" borderId="112" xfId="0" applyNumberFormat="1" applyFont="1" applyFill="1" applyBorder="1" applyAlignment="1">
      <alignment horizontal="center" vertical="center"/>
    </xf>
    <xf numFmtId="0" fontId="15" fillId="13" borderId="61" xfId="0" applyFont="1" applyFill="1" applyBorder="1" applyAlignment="1">
      <alignment horizontal="center" vertical="center"/>
    </xf>
    <xf numFmtId="0" fontId="15" fillId="13" borderId="58" xfId="0" applyFont="1" applyFill="1" applyBorder="1" applyAlignment="1">
      <alignment horizontal="center" vertical="center"/>
    </xf>
    <xf numFmtId="0" fontId="15" fillId="13" borderId="49" xfId="0" applyFont="1" applyFill="1" applyBorder="1" applyAlignment="1">
      <alignment horizontal="center" vertical="center"/>
    </xf>
    <xf numFmtId="164" fontId="15" fillId="10" borderId="60" xfId="0" applyNumberFormat="1" applyFont="1" applyFill="1" applyBorder="1" applyAlignment="1">
      <alignment horizontal="center"/>
    </xf>
    <xf numFmtId="0" fontId="8" fillId="10" borderId="58" xfId="0" applyFont="1" applyFill="1" applyBorder="1" applyAlignment="1">
      <alignment horizontal="center"/>
    </xf>
    <xf numFmtId="49" fontId="15" fillId="10" borderId="58" xfId="0" applyNumberFormat="1" applyFont="1" applyFill="1" applyBorder="1" applyAlignment="1">
      <alignment horizontal="center"/>
    </xf>
    <xf numFmtId="0" fontId="8" fillId="10" borderId="49" xfId="0" applyFont="1" applyFill="1" applyBorder="1" applyAlignment="1">
      <alignment horizontal="center"/>
    </xf>
    <xf numFmtId="1" fontId="13" fillId="0" borderId="31" xfId="0" applyNumberFormat="1" applyFont="1" applyFill="1" applyBorder="1" applyAlignment="1">
      <alignment horizontal="center" vertical="center"/>
    </xf>
    <xf numFmtId="164" fontId="16" fillId="0" borderId="32" xfId="0" applyNumberFormat="1" applyFont="1" applyFill="1" applyBorder="1" applyAlignment="1">
      <alignment horizontal="center" vertical="center"/>
    </xf>
    <xf numFmtId="0" fontId="5" fillId="3" borderId="115" xfId="0" applyFont="1" applyFill="1" applyBorder="1" applyAlignment="1">
      <alignment horizontal="center"/>
    </xf>
    <xf numFmtId="0" fontId="6" fillId="3" borderId="116" xfId="0" applyFont="1" applyFill="1" applyBorder="1" applyAlignment="1">
      <alignment horizontal="center" vertical="center"/>
    </xf>
    <xf numFmtId="0" fontId="7" fillId="3" borderId="116" xfId="0" applyFont="1" applyFill="1" applyBorder="1" applyAlignment="1">
      <alignment horizontal="center" vertical="center"/>
    </xf>
    <xf numFmtId="0" fontId="22" fillId="3" borderId="116" xfId="0" applyFont="1" applyFill="1" applyBorder="1" applyAlignment="1">
      <alignment horizontal="center" vertical="center"/>
    </xf>
    <xf numFmtId="0" fontId="8" fillId="3" borderId="116" xfId="0" applyFont="1" applyFill="1" applyBorder="1" applyAlignment="1">
      <alignment horizontal="center" vertical="center"/>
    </xf>
    <xf numFmtId="0" fontId="8" fillId="3" borderId="117" xfId="0" applyFont="1" applyFill="1" applyBorder="1" applyAlignment="1">
      <alignment horizontal="center" vertical="center"/>
    </xf>
    <xf numFmtId="1" fontId="9" fillId="3" borderId="74" xfId="0" applyNumberFormat="1" applyFont="1" applyFill="1" applyBorder="1" applyAlignment="1">
      <alignment horizontal="center" vertical="center"/>
    </xf>
    <xf numFmtId="1" fontId="6" fillId="3" borderId="74" xfId="0" applyNumberFormat="1" applyFont="1" applyFill="1" applyBorder="1" applyAlignment="1">
      <alignment horizontal="center" vertical="center"/>
    </xf>
    <xf numFmtId="0" fontId="10" fillId="3" borderId="118" xfId="0" applyFont="1" applyFill="1" applyBorder="1" applyAlignment="1">
      <alignment horizontal="center" vertical="center"/>
    </xf>
    <xf numFmtId="0" fontId="6" fillId="3" borderId="119" xfId="0" applyFont="1" applyFill="1" applyBorder="1" applyAlignment="1">
      <alignment horizontal="center" vertical="center"/>
    </xf>
    <xf numFmtId="0" fontId="2" fillId="3" borderId="120" xfId="0" applyFont="1" applyFill="1" applyBorder="1" applyAlignment="1">
      <alignment horizontal="center" vertical="center"/>
    </xf>
    <xf numFmtId="0" fontId="3" fillId="3" borderId="74" xfId="0" applyFont="1" applyFill="1" applyBorder="1" applyAlignment="1">
      <alignment horizontal="center" vertical="center"/>
    </xf>
    <xf numFmtId="0" fontId="8" fillId="3" borderId="121" xfId="0" applyFont="1" applyFill="1" applyBorder="1" applyAlignment="1">
      <alignment horizontal="center" vertical="center"/>
    </xf>
    <xf numFmtId="0" fontId="8" fillId="3" borderId="122" xfId="0" applyFont="1" applyFill="1" applyBorder="1" applyAlignment="1">
      <alignment horizontal="center" vertical="center"/>
    </xf>
    <xf numFmtId="0" fontId="8" fillId="3" borderId="123" xfId="0" applyFont="1" applyFill="1" applyBorder="1" applyAlignment="1">
      <alignment horizontal="center"/>
    </xf>
    <xf numFmtId="0" fontId="8" fillId="3" borderId="116" xfId="0" applyFont="1" applyFill="1" applyBorder="1" applyAlignment="1">
      <alignment horizontal="center"/>
    </xf>
    <xf numFmtId="0" fontId="8" fillId="3" borderId="124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vertical="center"/>
    </xf>
    <xf numFmtId="0" fontId="22" fillId="8" borderId="12" xfId="0" applyFont="1" applyFill="1" applyBorder="1" applyAlignment="1">
      <alignment horizontal="center" vertical="center"/>
    </xf>
    <xf numFmtId="0" fontId="22" fillId="8" borderId="13" xfId="0" applyFont="1" applyFill="1" applyBorder="1" applyAlignment="1">
      <alignment horizontal="center" vertical="center"/>
    </xf>
    <xf numFmtId="0" fontId="18" fillId="8" borderId="15" xfId="0" applyFont="1" applyFill="1" applyBorder="1" applyAlignment="1">
      <alignment horizontal="center" vertical="center"/>
    </xf>
    <xf numFmtId="0" fontId="22" fillId="10" borderId="19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0" fontId="22" fillId="10" borderId="12" xfId="0" applyFont="1" applyFill="1" applyBorder="1" applyAlignment="1">
      <alignment horizontal="center" vertical="center"/>
    </xf>
    <xf numFmtId="0" fontId="53" fillId="8" borderId="57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64" fontId="18" fillId="0" borderId="13" xfId="0" applyNumberFormat="1" applyFont="1" applyFill="1" applyBorder="1" applyAlignment="1">
      <alignment horizontal="left" vertical="center"/>
    </xf>
    <xf numFmtId="164" fontId="16" fillId="19" borderId="14" xfId="0" applyNumberFormat="1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/>
    </xf>
    <xf numFmtId="20" fontId="53" fillId="0" borderId="57" xfId="0" applyNumberFormat="1" applyFont="1" applyFill="1" applyBorder="1" applyAlignment="1">
      <alignment horizontal="center" vertical="center"/>
    </xf>
    <xf numFmtId="0" fontId="18" fillId="0" borderId="12" xfId="1" applyFont="1" applyFill="1" applyBorder="1" applyAlignment="1">
      <alignment horizontal="center" vertical="center"/>
    </xf>
    <xf numFmtId="20" fontId="10" fillId="19" borderId="14" xfId="0" applyNumberFormat="1" applyFont="1" applyFill="1" applyBorder="1" applyAlignment="1">
      <alignment horizontal="center"/>
    </xf>
    <xf numFmtId="0" fontId="22" fillId="26" borderId="12" xfId="0" applyFont="1" applyFill="1" applyBorder="1" applyAlignment="1">
      <alignment horizontal="center" vertical="center"/>
    </xf>
    <xf numFmtId="0" fontId="51" fillId="0" borderId="13" xfId="0" applyFont="1" applyFill="1" applyBorder="1"/>
    <xf numFmtId="20" fontId="54" fillId="19" borderId="14" xfId="0" applyNumberFormat="1" applyFont="1" applyFill="1" applyBorder="1" applyAlignment="1">
      <alignment horizontal="center"/>
    </xf>
    <xf numFmtId="164" fontId="18" fillId="0" borderId="13" xfId="1" applyNumberFormat="1" applyFont="1" applyFill="1" applyBorder="1" applyAlignment="1">
      <alignment horizontal="left" vertical="center"/>
    </xf>
    <xf numFmtId="165" fontId="16" fillId="19" borderId="14" xfId="0" applyNumberFormat="1" applyFont="1" applyFill="1" applyBorder="1" applyAlignment="1">
      <alignment horizontal="center"/>
    </xf>
    <xf numFmtId="49" fontId="16" fillId="19" borderId="14" xfId="0" applyNumberFormat="1" applyFont="1" applyFill="1" applyBorder="1" applyAlignment="1">
      <alignment horizontal="center"/>
    </xf>
    <xf numFmtId="49" fontId="10" fillId="19" borderId="14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/>
    </xf>
    <xf numFmtId="0" fontId="18" fillId="0" borderId="12" xfId="1" applyFont="1" applyFill="1" applyBorder="1" applyAlignment="1">
      <alignment horizontal="left"/>
    </xf>
    <xf numFmtId="0" fontId="18" fillId="0" borderId="39" xfId="0" applyFont="1" applyFill="1" applyBorder="1" applyAlignment="1">
      <alignment horizontal="left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left" vertical="center"/>
    </xf>
    <xf numFmtId="0" fontId="10" fillId="19" borderId="22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22" fillId="26" borderId="39" xfId="0" applyFont="1" applyFill="1" applyBorder="1" applyAlignment="1">
      <alignment horizontal="center" vertical="center"/>
    </xf>
    <xf numFmtId="1" fontId="18" fillId="0" borderId="39" xfId="0" applyNumberFormat="1" applyFont="1" applyFill="1" applyBorder="1" applyAlignment="1">
      <alignment horizontal="center" vertical="center"/>
    </xf>
    <xf numFmtId="20" fontId="53" fillId="0" borderId="88" xfId="0" applyNumberFormat="1" applyFont="1" applyFill="1" applyBorder="1" applyAlignment="1">
      <alignment horizontal="center" vertical="center"/>
    </xf>
    <xf numFmtId="0" fontId="55" fillId="0" borderId="0" xfId="0" applyFont="1" applyFill="1"/>
    <xf numFmtId="0" fontId="55" fillId="0" borderId="0" xfId="0" applyFont="1"/>
    <xf numFmtId="0" fontId="55" fillId="0" borderId="0" xfId="0" applyFont="1" applyAlignment="1">
      <alignment horizontal="center"/>
    </xf>
    <xf numFmtId="0" fontId="55" fillId="10" borderId="0" xfId="0" applyFont="1" applyFill="1"/>
    <xf numFmtId="164" fontId="10" fillId="24" borderId="12" xfId="0" applyNumberFormat="1" applyFont="1" applyFill="1" applyBorder="1" applyAlignment="1">
      <alignment horizontal="center"/>
    </xf>
    <xf numFmtId="0" fontId="22" fillId="4" borderId="19" xfId="0" applyFont="1" applyFill="1" applyBorder="1" applyAlignment="1">
      <alignment horizontal="center" vertical="center"/>
    </xf>
    <xf numFmtId="164" fontId="18" fillId="0" borderId="21" xfId="0" applyNumberFormat="1" applyFont="1" applyFill="1" applyBorder="1" applyAlignment="1">
      <alignment horizontal="left" vertical="center"/>
    </xf>
    <xf numFmtId="20" fontId="10" fillId="24" borderId="12" xfId="0" applyNumberFormat="1" applyFont="1" applyFill="1" applyBorder="1" applyAlignment="1">
      <alignment horizontal="center"/>
    </xf>
    <xf numFmtId="0" fontId="18" fillId="10" borderId="30" xfId="0" applyFont="1" applyFill="1" applyBorder="1" applyAlignment="1">
      <alignment horizontal="left" vertical="center"/>
    </xf>
    <xf numFmtId="0" fontId="18" fillId="10" borderId="30" xfId="0" applyFont="1" applyFill="1" applyBorder="1" applyAlignment="1">
      <alignment horizontal="center" vertical="center"/>
    </xf>
    <xf numFmtId="0" fontId="18" fillId="10" borderId="21" xfId="0" applyFont="1" applyFill="1" applyBorder="1" applyAlignment="1">
      <alignment horizontal="left" vertical="center"/>
    </xf>
    <xf numFmtId="20" fontId="10" fillId="24" borderId="30" xfId="0" applyNumberFormat="1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 vertical="center"/>
    </xf>
    <xf numFmtId="0" fontId="22" fillId="4" borderId="35" xfId="0" applyFont="1" applyFill="1" applyBorder="1" applyAlignment="1">
      <alignment horizontal="center" vertical="center"/>
    </xf>
    <xf numFmtId="164" fontId="16" fillId="24" borderId="12" xfId="0" applyNumberFormat="1" applyFont="1" applyFill="1" applyBorder="1" applyAlignment="1">
      <alignment horizontal="center"/>
    </xf>
    <xf numFmtId="0" fontId="22" fillId="26" borderId="19" xfId="0" applyFont="1" applyFill="1" applyBorder="1" applyAlignment="1">
      <alignment horizontal="center" vertical="center"/>
    </xf>
    <xf numFmtId="164" fontId="18" fillId="0" borderId="21" xfId="1" applyNumberFormat="1" applyFont="1" applyFill="1" applyBorder="1" applyAlignment="1">
      <alignment horizontal="left" vertical="center"/>
    </xf>
    <xf numFmtId="20" fontId="10" fillId="24" borderId="19" xfId="0" applyNumberFormat="1" applyFont="1" applyFill="1" applyBorder="1" applyAlignment="1">
      <alignment horizontal="center"/>
    </xf>
    <xf numFmtId="164" fontId="16" fillId="24" borderId="19" xfId="0" applyNumberFormat="1" applyFont="1" applyFill="1" applyBorder="1" applyAlignment="1">
      <alignment horizontal="center"/>
    </xf>
    <xf numFmtId="164" fontId="10" fillId="24" borderId="19" xfId="0" applyNumberFormat="1" applyFont="1" applyFill="1" applyBorder="1" applyAlignment="1">
      <alignment horizontal="center"/>
    </xf>
    <xf numFmtId="164" fontId="10" fillId="24" borderId="30" xfId="0" applyNumberFormat="1" applyFont="1" applyFill="1" applyBorder="1" applyAlignment="1">
      <alignment horizontal="center"/>
    </xf>
    <xf numFmtId="0" fontId="51" fillId="0" borderId="21" xfId="0" applyFont="1" applyFill="1" applyBorder="1"/>
    <xf numFmtId="0" fontId="18" fillId="0" borderId="47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left" vertical="center"/>
    </xf>
    <xf numFmtId="0" fontId="18" fillId="0" borderId="47" xfId="1" applyFont="1" applyFill="1" applyBorder="1" applyAlignment="1">
      <alignment horizontal="left" vertical="center"/>
    </xf>
    <xf numFmtId="0" fontId="18" fillId="0" borderId="47" xfId="1" applyFont="1" applyFill="1" applyBorder="1" applyAlignment="1">
      <alignment horizontal="center" vertical="center"/>
    </xf>
    <xf numFmtId="0" fontId="18" fillId="10" borderId="12" xfId="1" applyFont="1" applyFill="1" applyBorder="1" applyAlignment="1">
      <alignment horizontal="left" vertical="center"/>
    </xf>
    <xf numFmtId="0" fontId="18" fillId="10" borderId="12" xfId="1" applyFont="1" applyFill="1" applyBorder="1" applyAlignment="1">
      <alignment horizontal="center" vertical="center"/>
    </xf>
    <xf numFmtId="0" fontId="18" fillId="14" borderId="13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left" vertical="center"/>
    </xf>
    <xf numFmtId="165" fontId="10" fillId="24" borderId="12" xfId="0" applyNumberFormat="1" applyFont="1" applyFill="1" applyBorder="1" applyAlignment="1">
      <alignment horizontal="center"/>
    </xf>
    <xf numFmtId="164" fontId="16" fillId="24" borderId="30" xfId="0" applyNumberFormat="1" applyFont="1" applyFill="1" applyBorder="1" applyAlignment="1">
      <alignment horizontal="center"/>
    </xf>
    <xf numFmtId="0" fontId="22" fillId="26" borderId="35" xfId="0" applyFont="1" applyFill="1" applyBorder="1" applyAlignment="1">
      <alignment horizontal="center" vertical="center"/>
    </xf>
    <xf numFmtId="49" fontId="10" fillId="24" borderId="12" xfId="0" applyNumberFormat="1" applyFont="1" applyFill="1" applyBorder="1" applyAlignment="1">
      <alignment horizontal="center"/>
    </xf>
    <xf numFmtId="49" fontId="10" fillId="24" borderId="19" xfId="0" applyNumberFormat="1" applyFont="1" applyFill="1" applyBorder="1" applyAlignment="1">
      <alignment horizontal="center"/>
    </xf>
    <xf numFmtId="0" fontId="18" fillId="0" borderId="40" xfId="0" applyFont="1" applyFill="1" applyBorder="1" applyAlignment="1">
      <alignment horizontal="left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left" vertical="center"/>
    </xf>
    <xf numFmtId="49" fontId="16" fillId="24" borderId="39" xfId="0" applyNumberFormat="1" applyFont="1" applyFill="1" applyBorder="1" applyAlignment="1">
      <alignment horizontal="center"/>
    </xf>
    <xf numFmtId="0" fontId="22" fillId="26" borderId="44" xfId="0" applyFont="1" applyFill="1" applyBorder="1" applyAlignment="1">
      <alignment horizontal="center" vertical="center"/>
    </xf>
    <xf numFmtId="0" fontId="52" fillId="0" borderId="0" xfId="0" applyFont="1"/>
    <xf numFmtId="0" fontId="10" fillId="0" borderId="74" xfId="0" applyFont="1" applyFill="1" applyBorder="1" applyAlignment="1">
      <alignment horizontal="center" vertical="center"/>
    </xf>
    <xf numFmtId="0" fontId="8" fillId="9" borderId="7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 textRotation="90"/>
    </xf>
    <xf numFmtId="0" fontId="5" fillId="3" borderId="11" xfId="0" applyFont="1" applyFill="1" applyBorder="1" applyAlignment="1">
      <alignment horizontal="center" vertical="center" textRotation="90"/>
    </xf>
    <xf numFmtId="0" fontId="5" fillId="3" borderId="60" xfId="0" applyFont="1" applyFill="1" applyBorder="1" applyAlignment="1">
      <alignment horizontal="center" vertical="center" textRotation="90"/>
    </xf>
    <xf numFmtId="0" fontId="5" fillId="3" borderId="63" xfId="0" applyFont="1" applyFill="1" applyBorder="1" applyAlignment="1">
      <alignment horizontal="center" vertical="center" textRotation="90"/>
    </xf>
    <xf numFmtId="0" fontId="10" fillId="0" borderId="0" xfId="0" applyFont="1" applyFill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28" fillId="0" borderId="79" xfId="0" applyFont="1" applyFill="1" applyBorder="1" applyAlignment="1">
      <alignment horizontal="center" vertical="center"/>
    </xf>
    <xf numFmtId="0" fontId="6" fillId="9" borderId="74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 vertical="center" textRotation="90"/>
    </xf>
    <xf numFmtId="0" fontId="5" fillId="3" borderId="23" xfId="0" applyFont="1" applyFill="1" applyBorder="1" applyAlignment="1">
      <alignment horizontal="center" vertical="center" textRotation="90"/>
    </xf>
    <xf numFmtId="0" fontId="49" fillId="7" borderId="84" xfId="0" applyFont="1" applyFill="1" applyBorder="1" applyAlignment="1">
      <alignment horizontal="center"/>
    </xf>
    <xf numFmtId="0" fontId="49" fillId="7" borderId="24" xfId="0" applyFont="1" applyFill="1" applyBorder="1" applyAlignment="1">
      <alignment horizontal="center"/>
    </xf>
    <xf numFmtId="0" fontId="49" fillId="7" borderId="50" xfId="0" applyFont="1" applyFill="1" applyBorder="1" applyAlignment="1">
      <alignment horizontal="center"/>
    </xf>
    <xf numFmtId="0" fontId="49" fillId="7" borderId="85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left"/>
    </xf>
    <xf numFmtId="0" fontId="37" fillId="0" borderId="95" xfId="0" applyFont="1" applyFill="1" applyBorder="1" applyAlignment="1">
      <alignment horizontal="left"/>
    </xf>
    <xf numFmtId="0" fontId="32" fillId="28" borderId="89" xfId="0" applyFont="1" applyFill="1" applyBorder="1" applyAlignment="1">
      <alignment horizontal="center"/>
    </xf>
    <xf numFmtId="0" fontId="32" fillId="28" borderId="90" xfId="0" applyFont="1" applyFill="1" applyBorder="1" applyAlignment="1">
      <alignment horizontal="center"/>
    </xf>
    <xf numFmtId="0" fontId="32" fillId="28" borderId="91" xfId="0" applyFont="1" applyFill="1" applyBorder="1" applyAlignment="1">
      <alignment horizontal="center"/>
    </xf>
    <xf numFmtId="0" fontId="33" fillId="12" borderId="92" xfId="0" applyFont="1" applyFill="1" applyBorder="1" applyAlignment="1">
      <alignment horizontal="center"/>
    </xf>
    <xf numFmtId="0" fontId="34" fillId="12" borderId="24" xfId="0" applyFont="1" applyFill="1" applyBorder="1"/>
    <xf numFmtId="0" fontId="34" fillId="12" borderId="93" xfId="0" applyFont="1" applyFill="1" applyBorder="1"/>
    <xf numFmtId="0" fontId="33" fillId="12" borderId="27" xfId="0" applyFont="1" applyFill="1" applyBorder="1" applyAlignment="1">
      <alignment horizontal="center"/>
    </xf>
    <xf numFmtId="0" fontId="33" fillId="12" borderId="24" xfId="0" applyFont="1" applyFill="1" applyBorder="1" applyAlignment="1">
      <alignment horizontal="center"/>
    </xf>
    <xf numFmtId="0" fontId="33" fillId="12" borderId="25" xfId="0" applyFont="1" applyFill="1" applyBorder="1" applyAlignment="1">
      <alignment horizontal="center"/>
    </xf>
    <xf numFmtId="0" fontId="33" fillId="12" borderId="93" xfId="0" applyFont="1" applyFill="1" applyBorder="1" applyAlignment="1">
      <alignment horizontal="center"/>
    </xf>
    <xf numFmtId="0" fontId="36" fillId="10" borderId="39" xfId="0" applyFont="1" applyFill="1" applyBorder="1" applyAlignment="1">
      <alignment horizontal="center"/>
    </xf>
    <xf numFmtId="0" fontId="33" fillId="29" borderId="27" xfId="0" applyFont="1" applyFill="1" applyBorder="1" applyAlignment="1">
      <alignment horizontal="center"/>
    </xf>
    <xf numFmtId="0" fontId="33" fillId="29" borderId="24" xfId="0" applyFont="1" applyFill="1" applyBorder="1" applyAlignment="1">
      <alignment horizontal="center"/>
    </xf>
    <xf numFmtId="0" fontId="33" fillId="29" borderId="25" xfId="0" applyFont="1" applyFill="1" applyBorder="1" applyAlignment="1">
      <alignment horizontal="center"/>
    </xf>
    <xf numFmtId="0" fontId="33" fillId="29" borderId="92" xfId="0" applyFont="1" applyFill="1" applyBorder="1" applyAlignment="1">
      <alignment horizontal="center"/>
    </xf>
    <xf numFmtId="0" fontId="33" fillId="29" borderId="93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37" fillId="0" borderId="95" xfId="0" applyFont="1" applyFill="1" applyBorder="1" applyAlignment="1">
      <alignment horizontal="center"/>
    </xf>
    <xf numFmtId="0" fontId="48" fillId="6" borderId="100" xfId="0" applyFont="1" applyFill="1" applyBorder="1" applyAlignment="1">
      <alignment horizontal="center" vertical="center"/>
    </xf>
    <xf numFmtId="0" fontId="48" fillId="6" borderId="101" xfId="0" applyFont="1" applyFill="1" applyBorder="1" applyAlignment="1">
      <alignment horizontal="center" vertical="center"/>
    </xf>
    <xf numFmtId="0" fontId="48" fillId="6" borderId="102" xfId="0" applyFont="1" applyFill="1" applyBorder="1" applyAlignment="1">
      <alignment horizontal="center" vertical="center"/>
    </xf>
    <xf numFmtId="0" fontId="48" fillId="6" borderId="108" xfId="0" applyFont="1" applyFill="1" applyBorder="1" applyAlignment="1">
      <alignment horizontal="center" vertical="center"/>
    </xf>
    <xf numFmtId="0" fontId="48" fillId="6" borderId="109" xfId="0" applyFont="1" applyFill="1" applyBorder="1" applyAlignment="1">
      <alignment horizontal="center" vertical="center"/>
    </xf>
    <xf numFmtId="0" fontId="48" fillId="6" borderId="110" xfId="0" applyFont="1" applyFill="1" applyBorder="1" applyAlignment="1">
      <alignment horizontal="center" vertical="center"/>
    </xf>
    <xf numFmtId="0" fontId="36" fillId="10" borderId="104" xfId="0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111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/>
    </xf>
    <xf numFmtId="0" fontId="8" fillId="10" borderId="19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7" fillId="10" borderId="12" xfId="0" applyFont="1" applyFill="1" applyBorder="1" applyAlignment="1">
      <alignment horizontal="center" vertical="center"/>
    </xf>
    <xf numFmtId="0" fontId="29" fillId="8" borderId="57" xfId="0" applyFont="1" applyFill="1" applyBorder="1" applyAlignment="1">
      <alignment horizontal="center" vertical="center"/>
    </xf>
    <xf numFmtId="20" fontId="6" fillId="3" borderId="12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1" fontId="12" fillId="0" borderId="12" xfId="0" applyNumberFormat="1" applyFont="1" applyFill="1" applyBorder="1" applyAlignment="1">
      <alignment horizontal="center" vertical="center"/>
    </xf>
    <xf numFmtId="20" fontId="29" fillId="0" borderId="57" xfId="0" applyNumberFormat="1" applyFont="1" applyFill="1" applyBorder="1" applyAlignment="1">
      <alignment horizontal="center" vertical="center"/>
    </xf>
    <xf numFmtId="164" fontId="6" fillId="3" borderId="12" xfId="0" applyNumberFormat="1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 vertical="center"/>
    </xf>
    <xf numFmtId="164" fontId="6" fillId="3" borderId="30" xfId="0" applyNumberFormat="1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 vertical="center"/>
    </xf>
    <xf numFmtId="164" fontId="15" fillId="30" borderId="21" xfId="1" applyNumberFormat="1" applyFont="1" applyFill="1" applyBorder="1" applyAlignment="1">
      <alignment horizontal="left" vertical="center"/>
    </xf>
    <xf numFmtId="20" fontId="6" fillId="3" borderId="19" xfId="0" applyNumberFormat="1" applyFont="1" applyFill="1" applyBorder="1" applyAlignment="1">
      <alignment horizontal="center"/>
    </xf>
    <xf numFmtId="164" fontId="6" fillId="3" borderId="19" xfId="0" applyNumberFormat="1" applyFont="1" applyFill="1" applyBorder="1" applyAlignment="1">
      <alignment horizontal="center"/>
    </xf>
    <xf numFmtId="164" fontId="15" fillId="0" borderId="48" xfId="1" applyNumberFormat="1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center" vertical="center"/>
    </xf>
    <xf numFmtId="165" fontId="6" fillId="3" borderId="12" xfId="0" applyNumberFormat="1" applyFont="1" applyFill="1" applyBorder="1" applyAlignment="1">
      <alignment horizontal="center"/>
    </xf>
    <xf numFmtId="164" fontId="23" fillId="3" borderId="12" xfId="0" applyNumberFormat="1" applyFont="1" applyFill="1" applyBorder="1" applyAlignment="1">
      <alignment horizontal="center"/>
    </xf>
    <xf numFmtId="164" fontId="23" fillId="3" borderId="30" xfId="0" applyNumberFormat="1" applyFont="1" applyFill="1" applyBorder="1" applyAlignment="1">
      <alignment horizontal="center"/>
    </xf>
    <xf numFmtId="0" fontId="18" fillId="0" borderId="30" xfId="1" applyFont="1" applyFill="1" applyBorder="1" applyAlignment="1">
      <alignment horizontal="left" vertical="center"/>
    </xf>
    <xf numFmtId="0" fontId="13" fillId="0" borderId="30" xfId="1" applyFont="1" applyFill="1" applyBorder="1" applyAlignment="1">
      <alignment horizontal="center" vertical="center"/>
    </xf>
    <xf numFmtId="49" fontId="6" fillId="3" borderId="30" xfId="0" applyNumberFormat="1" applyFont="1" applyFill="1" applyBorder="1" applyAlignment="1">
      <alignment horizontal="center"/>
    </xf>
    <xf numFmtId="49" fontId="6" fillId="3" borderId="12" xfId="0" applyNumberFormat="1" applyFont="1" applyFill="1" applyBorder="1" applyAlignment="1">
      <alignment horizontal="center"/>
    </xf>
    <xf numFmtId="0" fontId="14" fillId="0" borderId="47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left" vertical="center"/>
    </xf>
    <xf numFmtId="0" fontId="18" fillId="0" borderId="55" xfId="1" applyFont="1" applyFill="1" applyBorder="1" applyAlignment="1">
      <alignment horizontal="left" vertical="center"/>
    </xf>
    <xf numFmtId="0" fontId="13" fillId="0" borderId="55" xfId="1" applyFont="1" applyFill="1" applyBorder="1" applyAlignment="1">
      <alignment horizontal="center" vertical="center"/>
    </xf>
    <xf numFmtId="49" fontId="6" fillId="3" borderId="19" xfId="0" applyNumberFormat="1" applyFont="1" applyFill="1" applyBorder="1" applyAlignment="1">
      <alignment horizontal="center"/>
    </xf>
    <xf numFmtId="0" fontId="8" fillId="30" borderId="13" xfId="0" applyFont="1" applyFill="1" applyBorder="1" applyAlignment="1">
      <alignment horizontal="left" vertical="center"/>
    </xf>
    <xf numFmtId="0" fontId="18" fillId="0" borderId="13" xfId="1" applyFont="1" applyFill="1" applyBorder="1" applyAlignment="1">
      <alignment horizontal="left" vertical="center"/>
    </xf>
    <xf numFmtId="0" fontId="13" fillId="0" borderId="13" xfId="1" applyFont="1" applyFill="1" applyBorder="1" applyAlignment="1">
      <alignment horizontal="center" vertical="center"/>
    </xf>
    <xf numFmtId="0" fontId="15" fillId="30" borderId="16" xfId="0" applyFont="1" applyFill="1" applyBorder="1" applyAlignment="1">
      <alignment horizontal="left" vertical="center"/>
    </xf>
    <xf numFmtId="0" fontId="56" fillId="0" borderId="0" xfId="0" applyFont="1"/>
    <xf numFmtId="0" fontId="57" fillId="0" borderId="0" xfId="0" applyFont="1"/>
  </cellXfs>
  <cellStyles count="2">
    <cellStyle name="Normální" xfId="0" builtinId="0"/>
    <cellStyle name="normální_List1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2"/>
  <sheetViews>
    <sheetView workbookViewId="0">
      <selection activeCell="D139" sqref="D139"/>
    </sheetView>
  </sheetViews>
  <sheetFormatPr defaultRowHeight="15" x14ac:dyDescent="0.35"/>
  <cols>
    <col min="1" max="1" width="2.5546875" style="157" customWidth="1"/>
    <col min="2" max="2" width="2.88671875" style="170" customWidth="1"/>
    <col min="3" max="3" width="3.44140625" style="171" customWidth="1"/>
    <col min="4" max="4" width="20.6640625" style="227" customWidth="1"/>
    <col min="5" max="5" width="4.33203125" style="172" customWidth="1"/>
    <col min="6" max="6" width="3.33203125" style="172" customWidth="1"/>
    <col min="7" max="7" width="17.6640625" style="173" customWidth="1"/>
    <col min="8" max="8" width="3" style="174" customWidth="1"/>
    <col min="9" max="9" width="3" style="175" customWidth="1"/>
    <col min="10" max="10" width="6.5546875" style="194" customWidth="1"/>
    <col min="11" max="11" width="5" style="194" customWidth="1"/>
    <col min="12" max="12" width="3.33203125" style="271" customWidth="1"/>
    <col min="13" max="13" width="3.5546875" style="271" customWidth="1"/>
    <col min="14" max="28" width="3.33203125" style="178" customWidth="1"/>
    <col min="29" max="36" width="4.5546875" style="178" customWidth="1"/>
    <col min="37" max="38" width="4.5546875" style="188" customWidth="1"/>
    <col min="39" max="43" width="4.5546875" style="178" customWidth="1"/>
    <col min="44" max="256" width="9.109375" style="1"/>
    <col min="257" max="257" width="2.5546875" style="1" customWidth="1"/>
    <col min="258" max="258" width="2.88671875" style="1" customWidth="1"/>
    <col min="259" max="259" width="3.44140625" style="1" customWidth="1"/>
    <col min="260" max="260" width="20.6640625" style="1" customWidth="1"/>
    <col min="261" max="261" width="4.33203125" style="1" customWidth="1"/>
    <col min="262" max="262" width="3.33203125" style="1" customWidth="1"/>
    <col min="263" max="263" width="17.6640625" style="1" customWidth="1"/>
    <col min="264" max="265" width="3" style="1" customWidth="1"/>
    <col min="266" max="266" width="6.5546875" style="1" customWidth="1"/>
    <col min="267" max="267" width="4.33203125" style="1" customWidth="1"/>
    <col min="268" max="268" width="3.33203125" style="1" customWidth="1"/>
    <col min="269" max="269" width="3.5546875" style="1" customWidth="1"/>
    <col min="270" max="284" width="3.33203125" style="1" customWidth="1"/>
    <col min="285" max="299" width="4.5546875" style="1" customWidth="1"/>
    <col min="300" max="512" width="9.109375" style="1"/>
    <col min="513" max="513" width="2.5546875" style="1" customWidth="1"/>
    <col min="514" max="514" width="2.88671875" style="1" customWidth="1"/>
    <col min="515" max="515" width="3.44140625" style="1" customWidth="1"/>
    <col min="516" max="516" width="20.6640625" style="1" customWidth="1"/>
    <col min="517" max="517" width="4.33203125" style="1" customWidth="1"/>
    <col min="518" max="518" width="3.33203125" style="1" customWidth="1"/>
    <col min="519" max="519" width="17.6640625" style="1" customWidth="1"/>
    <col min="520" max="521" width="3" style="1" customWidth="1"/>
    <col min="522" max="522" width="6.5546875" style="1" customWidth="1"/>
    <col min="523" max="523" width="4.33203125" style="1" customWidth="1"/>
    <col min="524" max="524" width="3.33203125" style="1" customWidth="1"/>
    <col min="525" max="525" width="3.5546875" style="1" customWidth="1"/>
    <col min="526" max="540" width="3.33203125" style="1" customWidth="1"/>
    <col min="541" max="555" width="4.5546875" style="1" customWidth="1"/>
    <col min="556" max="768" width="9.109375" style="1"/>
    <col min="769" max="769" width="2.5546875" style="1" customWidth="1"/>
    <col min="770" max="770" width="2.88671875" style="1" customWidth="1"/>
    <col min="771" max="771" width="3.44140625" style="1" customWidth="1"/>
    <col min="772" max="772" width="20.6640625" style="1" customWidth="1"/>
    <col min="773" max="773" width="4.33203125" style="1" customWidth="1"/>
    <col min="774" max="774" width="3.33203125" style="1" customWidth="1"/>
    <col min="775" max="775" width="17.6640625" style="1" customWidth="1"/>
    <col min="776" max="777" width="3" style="1" customWidth="1"/>
    <col min="778" max="778" width="6.5546875" style="1" customWidth="1"/>
    <col min="779" max="779" width="4.33203125" style="1" customWidth="1"/>
    <col min="780" max="780" width="3.33203125" style="1" customWidth="1"/>
    <col min="781" max="781" width="3.5546875" style="1" customWidth="1"/>
    <col min="782" max="796" width="3.33203125" style="1" customWidth="1"/>
    <col min="797" max="811" width="4.5546875" style="1" customWidth="1"/>
    <col min="812" max="1024" width="9.109375" style="1"/>
    <col min="1025" max="1025" width="2.5546875" style="1" customWidth="1"/>
    <col min="1026" max="1026" width="2.88671875" style="1" customWidth="1"/>
    <col min="1027" max="1027" width="3.44140625" style="1" customWidth="1"/>
    <col min="1028" max="1028" width="20.6640625" style="1" customWidth="1"/>
    <col min="1029" max="1029" width="4.33203125" style="1" customWidth="1"/>
    <col min="1030" max="1030" width="3.33203125" style="1" customWidth="1"/>
    <col min="1031" max="1031" width="17.6640625" style="1" customWidth="1"/>
    <col min="1032" max="1033" width="3" style="1" customWidth="1"/>
    <col min="1034" max="1034" width="6.5546875" style="1" customWidth="1"/>
    <col min="1035" max="1035" width="4.33203125" style="1" customWidth="1"/>
    <col min="1036" max="1036" width="3.33203125" style="1" customWidth="1"/>
    <col min="1037" max="1037" width="3.5546875" style="1" customWidth="1"/>
    <col min="1038" max="1052" width="3.33203125" style="1" customWidth="1"/>
    <col min="1053" max="1067" width="4.5546875" style="1" customWidth="1"/>
    <col min="1068" max="1280" width="9.109375" style="1"/>
    <col min="1281" max="1281" width="2.5546875" style="1" customWidth="1"/>
    <col min="1282" max="1282" width="2.88671875" style="1" customWidth="1"/>
    <col min="1283" max="1283" width="3.44140625" style="1" customWidth="1"/>
    <col min="1284" max="1284" width="20.6640625" style="1" customWidth="1"/>
    <col min="1285" max="1285" width="4.33203125" style="1" customWidth="1"/>
    <col min="1286" max="1286" width="3.33203125" style="1" customWidth="1"/>
    <col min="1287" max="1287" width="17.6640625" style="1" customWidth="1"/>
    <col min="1288" max="1289" width="3" style="1" customWidth="1"/>
    <col min="1290" max="1290" width="6.5546875" style="1" customWidth="1"/>
    <col min="1291" max="1291" width="4.33203125" style="1" customWidth="1"/>
    <col min="1292" max="1292" width="3.33203125" style="1" customWidth="1"/>
    <col min="1293" max="1293" width="3.5546875" style="1" customWidth="1"/>
    <col min="1294" max="1308" width="3.33203125" style="1" customWidth="1"/>
    <col min="1309" max="1323" width="4.5546875" style="1" customWidth="1"/>
    <col min="1324" max="1536" width="9.109375" style="1"/>
    <col min="1537" max="1537" width="2.5546875" style="1" customWidth="1"/>
    <col min="1538" max="1538" width="2.88671875" style="1" customWidth="1"/>
    <col min="1539" max="1539" width="3.44140625" style="1" customWidth="1"/>
    <col min="1540" max="1540" width="20.6640625" style="1" customWidth="1"/>
    <col min="1541" max="1541" width="4.33203125" style="1" customWidth="1"/>
    <col min="1542" max="1542" width="3.33203125" style="1" customWidth="1"/>
    <col min="1543" max="1543" width="17.6640625" style="1" customWidth="1"/>
    <col min="1544" max="1545" width="3" style="1" customWidth="1"/>
    <col min="1546" max="1546" width="6.5546875" style="1" customWidth="1"/>
    <col min="1547" max="1547" width="4.33203125" style="1" customWidth="1"/>
    <col min="1548" max="1548" width="3.33203125" style="1" customWidth="1"/>
    <col min="1549" max="1549" width="3.5546875" style="1" customWidth="1"/>
    <col min="1550" max="1564" width="3.33203125" style="1" customWidth="1"/>
    <col min="1565" max="1579" width="4.5546875" style="1" customWidth="1"/>
    <col min="1580" max="1792" width="9.109375" style="1"/>
    <col min="1793" max="1793" width="2.5546875" style="1" customWidth="1"/>
    <col min="1794" max="1794" width="2.88671875" style="1" customWidth="1"/>
    <col min="1795" max="1795" width="3.44140625" style="1" customWidth="1"/>
    <col min="1796" max="1796" width="20.6640625" style="1" customWidth="1"/>
    <col min="1797" max="1797" width="4.33203125" style="1" customWidth="1"/>
    <col min="1798" max="1798" width="3.33203125" style="1" customWidth="1"/>
    <col min="1799" max="1799" width="17.6640625" style="1" customWidth="1"/>
    <col min="1800" max="1801" width="3" style="1" customWidth="1"/>
    <col min="1802" max="1802" width="6.5546875" style="1" customWidth="1"/>
    <col min="1803" max="1803" width="4.33203125" style="1" customWidth="1"/>
    <col min="1804" max="1804" width="3.33203125" style="1" customWidth="1"/>
    <col min="1805" max="1805" width="3.5546875" style="1" customWidth="1"/>
    <col min="1806" max="1820" width="3.33203125" style="1" customWidth="1"/>
    <col min="1821" max="1835" width="4.5546875" style="1" customWidth="1"/>
    <col min="1836" max="2048" width="9.109375" style="1"/>
    <col min="2049" max="2049" width="2.5546875" style="1" customWidth="1"/>
    <col min="2050" max="2050" width="2.88671875" style="1" customWidth="1"/>
    <col min="2051" max="2051" width="3.44140625" style="1" customWidth="1"/>
    <col min="2052" max="2052" width="20.6640625" style="1" customWidth="1"/>
    <col min="2053" max="2053" width="4.33203125" style="1" customWidth="1"/>
    <col min="2054" max="2054" width="3.33203125" style="1" customWidth="1"/>
    <col min="2055" max="2055" width="17.6640625" style="1" customWidth="1"/>
    <col min="2056" max="2057" width="3" style="1" customWidth="1"/>
    <col min="2058" max="2058" width="6.5546875" style="1" customWidth="1"/>
    <col min="2059" max="2059" width="4.33203125" style="1" customWidth="1"/>
    <col min="2060" max="2060" width="3.33203125" style="1" customWidth="1"/>
    <col min="2061" max="2061" width="3.5546875" style="1" customWidth="1"/>
    <col min="2062" max="2076" width="3.33203125" style="1" customWidth="1"/>
    <col min="2077" max="2091" width="4.5546875" style="1" customWidth="1"/>
    <col min="2092" max="2304" width="9.109375" style="1"/>
    <col min="2305" max="2305" width="2.5546875" style="1" customWidth="1"/>
    <col min="2306" max="2306" width="2.88671875" style="1" customWidth="1"/>
    <col min="2307" max="2307" width="3.44140625" style="1" customWidth="1"/>
    <col min="2308" max="2308" width="20.6640625" style="1" customWidth="1"/>
    <col min="2309" max="2309" width="4.33203125" style="1" customWidth="1"/>
    <col min="2310" max="2310" width="3.33203125" style="1" customWidth="1"/>
    <col min="2311" max="2311" width="17.6640625" style="1" customWidth="1"/>
    <col min="2312" max="2313" width="3" style="1" customWidth="1"/>
    <col min="2314" max="2314" width="6.5546875" style="1" customWidth="1"/>
    <col min="2315" max="2315" width="4.33203125" style="1" customWidth="1"/>
    <col min="2316" max="2316" width="3.33203125" style="1" customWidth="1"/>
    <col min="2317" max="2317" width="3.5546875" style="1" customWidth="1"/>
    <col min="2318" max="2332" width="3.33203125" style="1" customWidth="1"/>
    <col min="2333" max="2347" width="4.5546875" style="1" customWidth="1"/>
    <col min="2348" max="2560" width="9.109375" style="1"/>
    <col min="2561" max="2561" width="2.5546875" style="1" customWidth="1"/>
    <col min="2562" max="2562" width="2.88671875" style="1" customWidth="1"/>
    <col min="2563" max="2563" width="3.44140625" style="1" customWidth="1"/>
    <col min="2564" max="2564" width="20.6640625" style="1" customWidth="1"/>
    <col min="2565" max="2565" width="4.33203125" style="1" customWidth="1"/>
    <col min="2566" max="2566" width="3.33203125" style="1" customWidth="1"/>
    <col min="2567" max="2567" width="17.6640625" style="1" customWidth="1"/>
    <col min="2568" max="2569" width="3" style="1" customWidth="1"/>
    <col min="2570" max="2570" width="6.5546875" style="1" customWidth="1"/>
    <col min="2571" max="2571" width="4.33203125" style="1" customWidth="1"/>
    <col min="2572" max="2572" width="3.33203125" style="1" customWidth="1"/>
    <col min="2573" max="2573" width="3.5546875" style="1" customWidth="1"/>
    <col min="2574" max="2588" width="3.33203125" style="1" customWidth="1"/>
    <col min="2589" max="2603" width="4.5546875" style="1" customWidth="1"/>
    <col min="2604" max="2816" width="9.109375" style="1"/>
    <col min="2817" max="2817" width="2.5546875" style="1" customWidth="1"/>
    <col min="2818" max="2818" width="2.88671875" style="1" customWidth="1"/>
    <col min="2819" max="2819" width="3.44140625" style="1" customWidth="1"/>
    <col min="2820" max="2820" width="20.6640625" style="1" customWidth="1"/>
    <col min="2821" max="2821" width="4.33203125" style="1" customWidth="1"/>
    <col min="2822" max="2822" width="3.33203125" style="1" customWidth="1"/>
    <col min="2823" max="2823" width="17.6640625" style="1" customWidth="1"/>
    <col min="2824" max="2825" width="3" style="1" customWidth="1"/>
    <col min="2826" max="2826" width="6.5546875" style="1" customWidth="1"/>
    <col min="2827" max="2827" width="4.33203125" style="1" customWidth="1"/>
    <col min="2828" max="2828" width="3.33203125" style="1" customWidth="1"/>
    <col min="2829" max="2829" width="3.5546875" style="1" customWidth="1"/>
    <col min="2830" max="2844" width="3.33203125" style="1" customWidth="1"/>
    <col min="2845" max="2859" width="4.5546875" style="1" customWidth="1"/>
    <col min="2860" max="3072" width="9.109375" style="1"/>
    <col min="3073" max="3073" width="2.5546875" style="1" customWidth="1"/>
    <col min="3074" max="3074" width="2.88671875" style="1" customWidth="1"/>
    <col min="3075" max="3075" width="3.44140625" style="1" customWidth="1"/>
    <col min="3076" max="3076" width="20.6640625" style="1" customWidth="1"/>
    <col min="3077" max="3077" width="4.33203125" style="1" customWidth="1"/>
    <col min="3078" max="3078" width="3.33203125" style="1" customWidth="1"/>
    <col min="3079" max="3079" width="17.6640625" style="1" customWidth="1"/>
    <col min="3080" max="3081" width="3" style="1" customWidth="1"/>
    <col min="3082" max="3082" width="6.5546875" style="1" customWidth="1"/>
    <col min="3083" max="3083" width="4.33203125" style="1" customWidth="1"/>
    <col min="3084" max="3084" width="3.33203125" style="1" customWidth="1"/>
    <col min="3085" max="3085" width="3.5546875" style="1" customWidth="1"/>
    <col min="3086" max="3100" width="3.33203125" style="1" customWidth="1"/>
    <col min="3101" max="3115" width="4.5546875" style="1" customWidth="1"/>
    <col min="3116" max="3328" width="9.109375" style="1"/>
    <col min="3329" max="3329" width="2.5546875" style="1" customWidth="1"/>
    <col min="3330" max="3330" width="2.88671875" style="1" customWidth="1"/>
    <col min="3331" max="3331" width="3.44140625" style="1" customWidth="1"/>
    <col min="3332" max="3332" width="20.6640625" style="1" customWidth="1"/>
    <col min="3333" max="3333" width="4.33203125" style="1" customWidth="1"/>
    <col min="3334" max="3334" width="3.33203125" style="1" customWidth="1"/>
    <col min="3335" max="3335" width="17.6640625" style="1" customWidth="1"/>
    <col min="3336" max="3337" width="3" style="1" customWidth="1"/>
    <col min="3338" max="3338" width="6.5546875" style="1" customWidth="1"/>
    <col min="3339" max="3339" width="4.33203125" style="1" customWidth="1"/>
    <col min="3340" max="3340" width="3.33203125" style="1" customWidth="1"/>
    <col min="3341" max="3341" width="3.5546875" style="1" customWidth="1"/>
    <col min="3342" max="3356" width="3.33203125" style="1" customWidth="1"/>
    <col min="3357" max="3371" width="4.5546875" style="1" customWidth="1"/>
    <col min="3372" max="3584" width="9.109375" style="1"/>
    <col min="3585" max="3585" width="2.5546875" style="1" customWidth="1"/>
    <col min="3586" max="3586" width="2.88671875" style="1" customWidth="1"/>
    <col min="3587" max="3587" width="3.44140625" style="1" customWidth="1"/>
    <col min="3588" max="3588" width="20.6640625" style="1" customWidth="1"/>
    <col min="3589" max="3589" width="4.33203125" style="1" customWidth="1"/>
    <col min="3590" max="3590" width="3.33203125" style="1" customWidth="1"/>
    <col min="3591" max="3591" width="17.6640625" style="1" customWidth="1"/>
    <col min="3592" max="3593" width="3" style="1" customWidth="1"/>
    <col min="3594" max="3594" width="6.5546875" style="1" customWidth="1"/>
    <col min="3595" max="3595" width="4.33203125" style="1" customWidth="1"/>
    <col min="3596" max="3596" width="3.33203125" style="1" customWidth="1"/>
    <col min="3597" max="3597" width="3.5546875" style="1" customWidth="1"/>
    <col min="3598" max="3612" width="3.33203125" style="1" customWidth="1"/>
    <col min="3613" max="3627" width="4.5546875" style="1" customWidth="1"/>
    <col min="3628" max="3840" width="9.109375" style="1"/>
    <col min="3841" max="3841" width="2.5546875" style="1" customWidth="1"/>
    <col min="3842" max="3842" width="2.88671875" style="1" customWidth="1"/>
    <col min="3843" max="3843" width="3.44140625" style="1" customWidth="1"/>
    <col min="3844" max="3844" width="20.6640625" style="1" customWidth="1"/>
    <col min="3845" max="3845" width="4.33203125" style="1" customWidth="1"/>
    <col min="3846" max="3846" width="3.33203125" style="1" customWidth="1"/>
    <col min="3847" max="3847" width="17.6640625" style="1" customWidth="1"/>
    <col min="3848" max="3849" width="3" style="1" customWidth="1"/>
    <col min="3850" max="3850" width="6.5546875" style="1" customWidth="1"/>
    <col min="3851" max="3851" width="4.33203125" style="1" customWidth="1"/>
    <col min="3852" max="3852" width="3.33203125" style="1" customWidth="1"/>
    <col min="3853" max="3853" width="3.5546875" style="1" customWidth="1"/>
    <col min="3854" max="3868" width="3.33203125" style="1" customWidth="1"/>
    <col min="3869" max="3883" width="4.5546875" style="1" customWidth="1"/>
    <col min="3884" max="4096" width="9.109375" style="1"/>
    <col min="4097" max="4097" width="2.5546875" style="1" customWidth="1"/>
    <col min="4098" max="4098" width="2.88671875" style="1" customWidth="1"/>
    <col min="4099" max="4099" width="3.44140625" style="1" customWidth="1"/>
    <col min="4100" max="4100" width="20.6640625" style="1" customWidth="1"/>
    <col min="4101" max="4101" width="4.33203125" style="1" customWidth="1"/>
    <col min="4102" max="4102" width="3.33203125" style="1" customWidth="1"/>
    <col min="4103" max="4103" width="17.6640625" style="1" customWidth="1"/>
    <col min="4104" max="4105" width="3" style="1" customWidth="1"/>
    <col min="4106" max="4106" width="6.5546875" style="1" customWidth="1"/>
    <col min="4107" max="4107" width="4.33203125" style="1" customWidth="1"/>
    <col min="4108" max="4108" width="3.33203125" style="1" customWidth="1"/>
    <col min="4109" max="4109" width="3.5546875" style="1" customWidth="1"/>
    <col min="4110" max="4124" width="3.33203125" style="1" customWidth="1"/>
    <col min="4125" max="4139" width="4.5546875" style="1" customWidth="1"/>
    <col min="4140" max="4352" width="9.109375" style="1"/>
    <col min="4353" max="4353" width="2.5546875" style="1" customWidth="1"/>
    <col min="4354" max="4354" width="2.88671875" style="1" customWidth="1"/>
    <col min="4355" max="4355" width="3.44140625" style="1" customWidth="1"/>
    <col min="4356" max="4356" width="20.6640625" style="1" customWidth="1"/>
    <col min="4357" max="4357" width="4.33203125" style="1" customWidth="1"/>
    <col min="4358" max="4358" width="3.33203125" style="1" customWidth="1"/>
    <col min="4359" max="4359" width="17.6640625" style="1" customWidth="1"/>
    <col min="4360" max="4361" width="3" style="1" customWidth="1"/>
    <col min="4362" max="4362" width="6.5546875" style="1" customWidth="1"/>
    <col min="4363" max="4363" width="4.33203125" style="1" customWidth="1"/>
    <col min="4364" max="4364" width="3.33203125" style="1" customWidth="1"/>
    <col min="4365" max="4365" width="3.5546875" style="1" customWidth="1"/>
    <col min="4366" max="4380" width="3.33203125" style="1" customWidth="1"/>
    <col min="4381" max="4395" width="4.5546875" style="1" customWidth="1"/>
    <col min="4396" max="4608" width="9.109375" style="1"/>
    <col min="4609" max="4609" width="2.5546875" style="1" customWidth="1"/>
    <col min="4610" max="4610" width="2.88671875" style="1" customWidth="1"/>
    <col min="4611" max="4611" width="3.44140625" style="1" customWidth="1"/>
    <col min="4612" max="4612" width="20.6640625" style="1" customWidth="1"/>
    <col min="4613" max="4613" width="4.33203125" style="1" customWidth="1"/>
    <col min="4614" max="4614" width="3.33203125" style="1" customWidth="1"/>
    <col min="4615" max="4615" width="17.6640625" style="1" customWidth="1"/>
    <col min="4616" max="4617" width="3" style="1" customWidth="1"/>
    <col min="4618" max="4618" width="6.5546875" style="1" customWidth="1"/>
    <col min="4619" max="4619" width="4.33203125" style="1" customWidth="1"/>
    <col min="4620" max="4620" width="3.33203125" style="1" customWidth="1"/>
    <col min="4621" max="4621" width="3.5546875" style="1" customWidth="1"/>
    <col min="4622" max="4636" width="3.33203125" style="1" customWidth="1"/>
    <col min="4637" max="4651" width="4.5546875" style="1" customWidth="1"/>
    <col min="4652" max="4864" width="9.109375" style="1"/>
    <col min="4865" max="4865" width="2.5546875" style="1" customWidth="1"/>
    <col min="4866" max="4866" width="2.88671875" style="1" customWidth="1"/>
    <col min="4867" max="4867" width="3.44140625" style="1" customWidth="1"/>
    <col min="4868" max="4868" width="20.6640625" style="1" customWidth="1"/>
    <col min="4869" max="4869" width="4.33203125" style="1" customWidth="1"/>
    <col min="4870" max="4870" width="3.33203125" style="1" customWidth="1"/>
    <col min="4871" max="4871" width="17.6640625" style="1" customWidth="1"/>
    <col min="4872" max="4873" width="3" style="1" customWidth="1"/>
    <col min="4874" max="4874" width="6.5546875" style="1" customWidth="1"/>
    <col min="4875" max="4875" width="4.33203125" style="1" customWidth="1"/>
    <col min="4876" max="4876" width="3.33203125" style="1" customWidth="1"/>
    <col min="4877" max="4877" width="3.5546875" style="1" customWidth="1"/>
    <col min="4878" max="4892" width="3.33203125" style="1" customWidth="1"/>
    <col min="4893" max="4907" width="4.5546875" style="1" customWidth="1"/>
    <col min="4908" max="5120" width="9.109375" style="1"/>
    <col min="5121" max="5121" width="2.5546875" style="1" customWidth="1"/>
    <col min="5122" max="5122" width="2.88671875" style="1" customWidth="1"/>
    <col min="5123" max="5123" width="3.44140625" style="1" customWidth="1"/>
    <col min="5124" max="5124" width="20.6640625" style="1" customWidth="1"/>
    <col min="5125" max="5125" width="4.33203125" style="1" customWidth="1"/>
    <col min="5126" max="5126" width="3.33203125" style="1" customWidth="1"/>
    <col min="5127" max="5127" width="17.6640625" style="1" customWidth="1"/>
    <col min="5128" max="5129" width="3" style="1" customWidth="1"/>
    <col min="5130" max="5130" width="6.5546875" style="1" customWidth="1"/>
    <col min="5131" max="5131" width="4.33203125" style="1" customWidth="1"/>
    <col min="5132" max="5132" width="3.33203125" style="1" customWidth="1"/>
    <col min="5133" max="5133" width="3.5546875" style="1" customWidth="1"/>
    <col min="5134" max="5148" width="3.33203125" style="1" customWidth="1"/>
    <col min="5149" max="5163" width="4.5546875" style="1" customWidth="1"/>
    <col min="5164" max="5376" width="9.109375" style="1"/>
    <col min="5377" max="5377" width="2.5546875" style="1" customWidth="1"/>
    <col min="5378" max="5378" width="2.88671875" style="1" customWidth="1"/>
    <col min="5379" max="5379" width="3.44140625" style="1" customWidth="1"/>
    <col min="5380" max="5380" width="20.6640625" style="1" customWidth="1"/>
    <col min="5381" max="5381" width="4.33203125" style="1" customWidth="1"/>
    <col min="5382" max="5382" width="3.33203125" style="1" customWidth="1"/>
    <col min="5383" max="5383" width="17.6640625" style="1" customWidth="1"/>
    <col min="5384" max="5385" width="3" style="1" customWidth="1"/>
    <col min="5386" max="5386" width="6.5546875" style="1" customWidth="1"/>
    <col min="5387" max="5387" width="4.33203125" style="1" customWidth="1"/>
    <col min="5388" max="5388" width="3.33203125" style="1" customWidth="1"/>
    <col min="5389" max="5389" width="3.5546875" style="1" customWidth="1"/>
    <col min="5390" max="5404" width="3.33203125" style="1" customWidth="1"/>
    <col min="5405" max="5419" width="4.5546875" style="1" customWidth="1"/>
    <col min="5420" max="5632" width="9.109375" style="1"/>
    <col min="5633" max="5633" width="2.5546875" style="1" customWidth="1"/>
    <col min="5634" max="5634" width="2.88671875" style="1" customWidth="1"/>
    <col min="5635" max="5635" width="3.44140625" style="1" customWidth="1"/>
    <col min="5636" max="5636" width="20.6640625" style="1" customWidth="1"/>
    <col min="5637" max="5637" width="4.33203125" style="1" customWidth="1"/>
    <col min="5638" max="5638" width="3.33203125" style="1" customWidth="1"/>
    <col min="5639" max="5639" width="17.6640625" style="1" customWidth="1"/>
    <col min="5640" max="5641" width="3" style="1" customWidth="1"/>
    <col min="5642" max="5642" width="6.5546875" style="1" customWidth="1"/>
    <col min="5643" max="5643" width="4.33203125" style="1" customWidth="1"/>
    <col min="5644" max="5644" width="3.33203125" style="1" customWidth="1"/>
    <col min="5645" max="5645" width="3.5546875" style="1" customWidth="1"/>
    <col min="5646" max="5660" width="3.33203125" style="1" customWidth="1"/>
    <col min="5661" max="5675" width="4.5546875" style="1" customWidth="1"/>
    <col min="5676" max="5888" width="9.109375" style="1"/>
    <col min="5889" max="5889" width="2.5546875" style="1" customWidth="1"/>
    <col min="5890" max="5890" width="2.88671875" style="1" customWidth="1"/>
    <col min="5891" max="5891" width="3.44140625" style="1" customWidth="1"/>
    <col min="5892" max="5892" width="20.6640625" style="1" customWidth="1"/>
    <col min="5893" max="5893" width="4.33203125" style="1" customWidth="1"/>
    <col min="5894" max="5894" width="3.33203125" style="1" customWidth="1"/>
    <col min="5895" max="5895" width="17.6640625" style="1" customWidth="1"/>
    <col min="5896" max="5897" width="3" style="1" customWidth="1"/>
    <col min="5898" max="5898" width="6.5546875" style="1" customWidth="1"/>
    <col min="5899" max="5899" width="4.33203125" style="1" customWidth="1"/>
    <col min="5900" max="5900" width="3.33203125" style="1" customWidth="1"/>
    <col min="5901" max="5901" width="3.5546875" style="1" customWidth="1"/>
    <col min="5902" max="5916" width="3.33203125" style="1" customWidth="1"/>
    <col min="5917" max="5931" width="4.5546875" style="1" customWidth="1"/>
    <col min="5932" max="6144" width="9.109375" style="1"/>
    <col min="6145" max="6145" width="2.5546875" style="1" customWidth="1"/>
    <col min="6146" max="6146" width="2.88671875" style="1" customWidth="1"/>
    <col min="6147" max="6147" width="3.44140625" style="1" customWidth="1"/>
    <col min="6148" max="6148" width="20.6640625" style="1" customWidth="1"/>
    <col min="6149" max="6149" width="4.33203125" style="1" customWidth="1"/>
    <col min="6150" max="6150" width="3.33203125" style="1" customWidth="1"/>
    <col min="6151" max="6151" width="17.6640625" style="1" customWidth="1"/>
    <col min="6152" max="6153" width="3" style="1" customWidth="1"/>
    <col min="6154" max="6154" width="6.5546875" style="1" customWidth="1"/>
    <col min="6155" max="6155" width="4.33203125" style="1" customWidth="1"/>
    <col min="6156" max="6156" width="3.33203125" style="1" customWidth="1"/>
    <col min="6157" max="6157" width="3.5546875" style="1" customWidth="1"/>
    <col min="6158" max="6172" width="3.33203125" style="1" customWidth="1"/>
    <col min="6173" max="6187" width="4.5546875" style="1" customWidth="1"/>
    <col min="6188" max="6400" width="9.109375" style="1"/>
    <col min="6401" max="6401" width="2.5546875" style="1" customWidth="1"/>
    <col min="6402" max="6402" width="2.88671875" style="1" customWidth="1"/>
    <col min="6403" max="6403" width="3.44140625" style="1" customWidth="1"/>
    <col min="6404" max="6404" width="20.6640625" style="1" customWidth="1"/>
    <col min="6405" max="6405" width="4.33203125" style="1" customWidth="1"/>
    <col min="6406" max="6406" width="3.33203125" style="1" customWidth="1"/>
    <col min="6407" max="6407" width="17.6640625" style="1" customWidth="1"/>
    <col min="6408" max="6409" width="3" style="1" customWidth="1"/>
    <col min="6410" max="6410" width="6.5546875" style="1" customWidth="1"/>
    <col min="6411" max="6411" width="4.33203125" style="1" customWidth="1"/>
    <col min="6412" max="6412" width="3.33203125" style="1" customWidth="1"/>
    <col min="6413" max="6413" width="3.5546875" style="1" customWidth="1"/>
    <col min="6414" max="6428" width="3.33203125" style="1" customWidth="1"/>
    <col min="6429" max="6443" width="4.5546875" style="1" customWidth="1"/>
    <col min="6444" max="6656" width="9.109375" style="1"/>
    <col min="6657" max="6657" width="2.5546875" style="1" customWidth="1"/>
    <col min="6658" max="6658" width="2.88671875" style="1" customWidth="1"/>
    <col min="6659" max="6659" width="3.44140625" style="1" customWidth="1"/>
    <col min="6660" max="6660" width="20.6640625" style="1" customWidth="1"/>
    <col min="6661" max="6661" width="4.33203125" style="1" customWidth="1"/>
    <col min="6662" max="6662" width="3.33203125" style="1" customWidth="1"/>
    <col min="6663" max="6663" width="17.6640625" style="1" customWidth="1"/>
    <col min="6664" max="6665" width="3" style="1" customWidth="1"/>
    <col min="6666" max="6666" width="6.5546875" style="1" customWidth="1"/>
    <col min="6667" max="6667" width="4.33203125" style="1" customWidth="1"/>
    <col min="6668" max="6668" width="3.33203125" style="1" customWidth="1"/>
    <col min="6669" max="6669" width="3.5546875" style="1" customWidth="1"/>
    <col min="6670" max="6684" width="3.33203125" style="1" customWidth="1"/>
    <col min="6685" max="6699" width="4.5546875" style="1" customWidth="1"/>
    <col min="6700" max="6912" width="9.109375" style="1"/>
    <col min="6913" max="6913" width="2.5546875" style="1" customWidth="1"/>
    <col min="6914" max="6914" width="2.88671875" style="1" customWidth="1"/>
    <col min="6915" max="6915" width="3.44140625" style="1" customWidth="1"/>
    <col min="6916" max="6916" width="20.6640625" style="1" customWidth="1"/>
    <col min="6917" max="6917" width="4.33203125" style="1" customWidth="1"/>
    <col min="6918" max="6918" width="3.33203125" style="1" customWidth="1"/>
    <col min="6919" max="6919" width="17.6640625" style="1" customWidth="1"/>
    <col min="6920" max="6921" width="3" style="1" customWidth="1"/>
    <col min="6922" max="6922" width="6.5546875" style="1" customWidth="1"/>
    <col min="6923" max="6923" width="4.33203125" style="1" customWidth="1"/>
    <col min="6924" max="6924" width="3.33203125" style="1" customWidth="1"/>
    <col min="6925" max="6925" width="3.5546875" style="1" customWidth="1"/>
    <col min="6926" max="6940" width="3.33203125" style="1" customWidth="1"/>
    <col min="6941" max="6955" width="4.5546875" style="1" customWidth="1"/>
    <col min="6956" max="7168" width="9.109375" style="1"/>
    <col min="7169" max="7169" width="2.5546875" style="1" customWidth="1"/>
    <col min="7170" max="7170" width="2.88671875" style="1" customWidth="1"/>
    <col min="7171" max="7171" width="3.44140625" style="1" customWidth="1"/>
    <col min="7172" max="7172" width="20.6640625" style="1" customWidth="1"/>
    <col min="7173" max="7173" width="4.33203125" style="1" customWidth="1"/>
    <col min="7174" max="7174" width="3.33203125" style="1" customWidth="1"/>
    <col min="7175" max="7175" width="17.6640625" style="1" customWidth="1"/>
    <col min="7176" max="7177" width="3" style="1" customWidth="1"/>
    <col min="7178" max="7178" width="6.5546875" style="1" customWidth="1"/>
    <col min="7179" max="7179" width="4.33203125" style="1" customWidth="1"/>
    <col min="7180" max="7180" width="3.33203125" style="1" customWidth="1"/>
    <col min="7181" max="7181" width="3.5546875" style="1" customWidth="1"/>
    <col min="7182" max="7196" width="3.33203125" style="1" customWidth="1"/>
    <col min="7197" max="7211" width="4.5546875" style="1" customWidth="1"/>
    <col min="7212" max="7424" width="9.109375" style="1"/>
    <col min="7425" max="7425" width="2.5546875" style="1" customWidth="1"/>
    <col min="7426" max="7426" width="2.88671875" style="1" customWidth="1"/>
    <col min="7427" max="7427" width="3.44140625" style="1" customWidth="1"/>
    <col min="7428" max="7428" width="20.6640625" style="1" customWidth="1"/>
    <col min="7429" max="7429" width="4.33203125" style="1" customWidth="1"/>
    <col min="7430" max="7430" width="3.33203125" style="1" customWidth="1"/>
    <col min="7431" max="7431" width="17.6640625" style="1" customWidth="1"/>
    <col min="7432" max="7433" width="3" style="1" customWidth="1"/>
    <col min="7434" max="7434" width="6.5546875" style="1" customWidth="1"/>
    <col min="7435" max="7435" width="4.33203125" style="1" customWidth="1"/>
    <col min="7436" max="7436" width="3.33203125" style="1" customWidth="1"/>
    <col min="7437" max="7437" width="3.5546875" style="1" customWidth="1"/>
    <col min="7438" max="7452" width="3.33203125" style="1" customWidth="1"/>
    <col min="7453" max="7467" width="4.5546875" style="1" customWidth="1"/>
    <col min="7468" max="7680" width="9.109375" style="1"/>
    <col min="7681" max="7681" width="2.5546875" style="1" customWidth="1"/>
    <col min="7682" max="7682" width="2.88671875" style="1" customWidth="1"/>
    <col min="7683" max="7683" width="3.44140625" style="1" customWidth="1"/>
    <col min="7684" max="7684" width="20.6640625" style="1" customWidth="1"/>
    <col min="7685" max="7685" width="4.33203125" style="1" customWidth="1"/>
    <col min="7686" max="7686" width="3.33203125" style="1" customWidth="1"/>
    <col min="7687" max="7687" width="17.6640625" style="1" customWidth="1"/>
    <col min="7688" max="7689" width="3" style="1" customWidth="1"/>
    <col min="7690" max="7690" width="6.5546875" style="1" customWidth="1"/>
    <col min="7691" max="7691" width="4.33203125" style="1" customWidth="1"/>
    <col min="7692" max="7692" width="3.33203125" style="1" customWidth="1"/>
    <col min="7693" max="7693" width="3.5546875" style="1" customWidth="1"/>
    <col min="7694" max="7708" width="3.33203125" style="1" customWidth="1"/>
    <col min="7709" max="7723" width="4.5546875" style="1" customWidth="1"/>
    <col min="7724" max="7936" width="9.109375" style="1"/>
    <col min="7937" max="7937" width="2.5546875" style="1" customWidth="1"/>
    <col min="7938" max="7938" width="2.88671875" style="1" customWidth="1"/>
    <col min="7939" max="7939" width="3.44140625" style="1" customWidth="1"/>
    <col min="7940" max="7940" width="20.6640625" style="1" customWidth="1"/>
    <col min="7941" max="7941" width="4.33203125" style="1" customWidth="1"/>
    <col min="7942" max="7942" width="3.33203125" style="1" customWidth="1"/>
    <col min="7943" max="7943" width="17.6640625" style="1" customWidth="1"/>
    <col min="7944" max="7945" width="3" style="1" customWidth="1"/>
    <col min="7946" max="7946" width="6.5546875" style="1" customWidth="1"/>
    <col min="7947" max="7947" width="4.33203125" style="1" customWidth="1"/>
    <col min="7948" max="7948" width="3.33203125" style="1" customWidth="1"/>
    <col min="7949" max="7949" width="3.5546875" style="1" customWidth="1"/>
    <col min="7950" max="7964" width="3.33203125" style="1" customWidth="1"/>
    <col min="7965" max="7979" width="4.5546875" style="1" customWidth="1"/>
    <col min="7980" max="8192" width="9.109375" style="1"/>
    <col min="8193" max="8193" width="2.5546875" style="1" customWidth="1"/>
    <col min="8194" max="8194" width="2.88671875" style="1" customWidth="1"/>
    <col min="8195" max="8195" width="3.44140625" style="1" customWidth="1"/>
    <col min="8196" max="8196" width="20.6640625" style="1" customWidth="1"/>
    <col min="8197" max="8197" width="4.33203125" style="1" customWidth="1"/>
    <col min="8198" max="8198" width="3.33203125" style="1" customWidth="1"/>
    <col min="8199" max="8199" width="17.6640625" style="1" customWidth="1"/>
    <col min="8200" max="8201" width="3" style="1" customWidth="1"/>
    <col min="8202" max="8202" width="6.5546875" style="1" customWidth="1"/>
    <col min="8203" max="8203" width="4.33203125" style="1" customWidth="1"/>
    <col min="8204" max="8204" width="3.33203125" style="1" customWidth="1"/>
    <col min="8205" max="8205" width="3.5546875" style="1" customWidth="1"/>
    <col min="8206" max="8220" width="3.33203125" style="1" customWidth="1"/>
    <col min="8221" max="8235" width="4.5546875" style="1" customWidth="1"/>
    <col min="8236" max="8448" width="9.109375" style="1"/>
    <col min="8449" max="8449" width="2.5546875" style="1" customWidth="1"/>
    <col min="8450" max="8450" width="2.88671875" style="1" customWidth="1"/>
    <col min="8451" max="8451" width="3.44140625" style="1" customWidth="1"/>
    <col min="8452" max="8452" width="20.6640625" style="1" customWidth="1"/>
    <col min="8453" max="8453" width="4.33203125" style="1" customWidth="1"/>
    <col min="8454" max="8454" width="3.33203125" style="1" customWidth="1"/>
    <col min="8455" max="8455" width="17.6640625" style="1" customWidth="1"/>
    <col min="8456" max="8457" width="3" style="1" customWidth="1"/>
    <col min="8458" max="8458" width="6.5546875" style="1" customWidth="1"/>
    <col min="8459" max="8459" width="4.33203125" style="1" customWidth="1"/>
    <col min="8460" max="8460" width="3.33203125" style="1" customWidth="1"/>
    <col min="8461" max="8461" width="3.5546875" style="1" customWidth="1"/>
    <col min="8462" max="8476" width="3.33203125" style="1" customWidth="1"/>
    <col min="8477" max="8491" width="4.5546875" style="1" customWidth="1"/>
    <col min="8492" max="8704" width="9.109375" style="1"/>
    <col min="8705" max="8705" width="2.5546875" style="1" customWidth="1"/>
    <col min="8706" max="8706" width="2.88671875" style="1" customWidth="1"/>
    <col min="8707" max="8707" width="3.44140625" style="1" customWidth="1"/>
    <col min="8708" max="8708" width="20.6640625" style="1" customWidth="1"/>
    <col min="8709" max="8709" width="4.33203125" style="1" customWidth="1"/>
    <col min="8710" max="8710" width="3.33203125" style="1" customWidth="1"/>
    <col min="8711" max="8711" width="17.6640625" style="1" customWidth="1"/>
    <col min="8712" max="8713" width="3" style="1" customWidth="1"/>
    <col min="8714" max="8714" width="6.5546875" style="1" customWidth="1"/>
    <col min="8715" max="8715" width="4.33203125" style="1" customWidth="1"/>
    <col min="8716" max="8716" width="3.33203125" style="1" customWidth="1"/>
    <col min="8717" max="8717" width="3.5546875" style="1" customWidth="1"/>
    <col min="8718" max="8732" width="3.33203125" style="1" customWidth="1"/>
    <col min="8733" max="8747" width="4.5546875" style="1" customWidth="1"/>
    <col min="8748" max="8960" width="9.109375" style="1"/>
    <col min="8961" max="8961" width="2.5546875" style="1" customWidth="1"/>
    <col min="8962" max="8962" width="2.88671875" style="1" customWidth="1"/>
    <col min="8963" max="8963" width="3.44140625" style="1" customWidth="1"/>
    <col min="8964" max="8964" width="20.6640625" style="1" customWidth="1"/>
    <col min="8965" max="8965" width="4.33203125" style="1" customWidth="1"/>
    <col min="8966" max="8966" width="3.33203125" style="1" customWidth="1"/>
    <col min="8967" max="8967" width="17.6640625" style="1" customWidth="1"/>
    <col min="8968" max="8969" width="3" style="1" customWidth="1"/>
    <col min="8970" max="8970" width="6.5546875" style="1" customWidth="1"/>
    <col min="8971" max="8971" width="4.33203125" style="1" customWidth="1"/>
    <col min="8972" max="8972" width="3.33203125" style="1" customWidth="1"/>
    <col min="8973" max="8973" width="3.5546875" style="1" customWidth="1"/>
    <col min="8974" max="8988" width="3.33203125" style="1" customWidth="1"/>
    <col min="8989" max="9003" width="4.5546875" style="1" customWidth="1"/>
    <col min="9004" max="9216" width="9.109375" style="1"/>
    <col min="9217" max="9217" width="2.5546875" style="1" customWidth="1"/>
    <col min="9218" max="9218" width="2.88671875" style="1" customWidth="1"/>
    <col min="9219" max="9219" width="3.44140625" style="1" customWidth="1"/>
    <col min="9220" max="9220" width="20.6640625" style="1" customWidth="1"/>
    <col min="9221" max="9221" width="4.33203125" style="1" customWidth="1"/>
    <col min="9222" max="9222" width="3.33203125" style="1" customWidth="1"/>
    <col min="9223" max="9223" width="17.6640625" style="1" customWidth="1"/>
    <col min="9224" max="9225" width="3" style="1" customWidth="1"/>
    <col min="9226" max="9226" width="6.5546875" style="1" customWidth="1"/>
    <col min="9227" max="9227" width="4.33203125" style="1" customWidth="1"/>
    <col min="9228" max="9228" width="3.33203125" style="1" customWidth="1"/>
    <col min="9229" max="9229" width="3.5546875" style="1" customWidth="1"/>
    <col min="9230" max="9244" width="3.33203125" style="1" customWidth="1"/>
    <col min="9245" max="9259" width="4.5546875" style="1" customWidth="1"/>
    <col min="9260" max="9472" width="9.109375" style="1"/>
    <col min="9473" max="9473" width="2.5546875" style="1" customWidth="1"/>
    <col min="9474" max="9474" width="2.88671875" style="1" customWidth="1"/>
    <col min="9475" max="9475" width="3.44140625" style="1" customWidth="1"/>
    <col min="9476" max="9476" width="20.6640625" style="1" customWidth="1"/>
    <col min="9477" max="9477" width="4.33203125" style="1" customWidth="1"/>
    <col min="9478" max="9478" width="3.33203125" style="1" customWidth="1"/>
    <col min="9479" max="9479" width="17.6640625" style="1" customWidth="1"/>
    <col min="9480" max="9481" width="3" style="1" customWidth="1"/>
    <col min="9482" max="9482" width="6.5546875" style="1" customWidth="1"/>
    <col min="9483" max="9483" width="4.33203125" style="1" customWidth="1"/>
    <col min="9484" max="9484" width="3.33203125" style="1" customWidth="1"/>
    <col min="9485" max="9485" width="3.5546875" style="1" customWidth="1"/>
    <col min="9486" max="9500" width="3.33203125" style="1" customWidth="1"/>
    <col min="9501" max="9515" width="4.5546875" style="1" customWidth="1"/>
    <col min="9516" max="9728" width="9.109375" style="1"/>
    <col min="9729" max="9729" width="2.5546875" style="1" customWidth="1"/>
    <col min="9730" max="9730" width="2.88671875" style="1" customWidth="1"/>
    <col min="9731" max="9731" width="3.44140625" style="1" customWidth="1"/>
    <col min="9732" max="9732" width="20.6640625" style="1" customWidth="1"/>
    <col min="9733" max="9733" width="4.33203125" style="1" customWidth="1"/>
    <col min="9734" max="9734" width="3.33203125" style="1" customWidth="1"/>
    <col min="9735" max="9735" width="17.6640625" style="1" customWidth="1"/>
    <col min="9736" max="9737" width="3" style="1" customWidth="1"/>
    <col min="9738" max="9738" width="6.5546875" style="1" customWidth="1"/>
    <col min="9739" max="9739" width="4.33203125" style="1" customWidth="1"/>
    <col min="9740" max="9740" width="3.33203125" style="1" customWidth="1"/>
    <col min="9741" max="9741" width="3.5546875" style="1" customWidth="1"/>
    <col min="9742" max="9756" width="3.33203125" style="1" customWidth="1"/>
    <col min="9757" max="9771" width="4.5546875" style="1" customWidth="1"/>
    <col min="9772" max="9984" width="9.109375" style="1"/>
    <col min="9985" max="9985" width="2.5546875" style="1" customWidth="1"/>
    <col min="9986" max="9986" width="2.88671875" style="1" customWidth="1"/>
    <col min="9987" max="9987" width="3.44140625" style="1" customWidth="1"/>
    <col min="9988" max="9988" width="20.6640625" style="1" customWidth="1"/>
    <col min="9989" max="9989" width="4.33203125" style="1" customWidth="1"/>
    <col min="9990" max="9990" width="3.33203125" style="1" customWidth="1"/>
    <col min="9991" max="9991" width="17.6640625" style="1" customWidth="1"/>
    <col min="9992" max="9993" width="3" style="1" customWidth="1"/>
    <col min="9994" max="9994" width="6.5546875" style="1" customWidth="1"/>
    <col min="9995" max="9995" width="4.33203125" style="1" customWidth="1"/>
    <col min="9996" max="9996" width="3.33203125" style="1" customWidth="1"/>
    <col min="9997" max="9997" width="3.5546875" style="1" customWidth="1"/>
    <col min="9998" max="10012" width="3.33203125" style="1" customWidth="1"/>
    <col min="10013" max="10027" width="4.5546875" style="1" customWidth="1"/>
    <col min="10028" max="10240" width="9.109375" style="1"/>
    <col min="10241" max="10241" width="2.5546875" style="1" customWidth="1"/>
    <col min="10242" max="10242" width="2.88671875" style="1" customWidth="1"/>
    <col min="10243" max="10243" width="3.44140625" style="1" customWidth="1"/>
    <col min="10244" max="10244" width="20.6640625" style="1" customWidth="1"/>
    <col min="10245" max="10245" width="4.33203125" style="1" customWidth="1"/>
    <col min="10246" max="10246" width="3.33203125" style="1" customWidth="1"/>
    <col min="10247" max="10247" width="17.6640625" style="1" customWidth="1"/>
    <col min="10248" max="10249" width="3" style="1" customWidth="1"/>
    <col min="10250" max="10250" width="6.5546875" style="1" customWidth="1"/>
    <col min="10251" max="10251" width="4.33203125" style="1" customWidth="1"/>
    <col min="10252" max="10252" width="3.33203125" style="1" customWidth="1"/>
    <col min="10253" max="10253" width="3.5546875" style="1" customWidth="1"/>
    <col min="10254" max="10268" width="3.33203125" style="1" customWidth="1"/>
    <col min="10269" max="10283" width="4.5546875" style="1" customWidth="1"/>
    <col min="10284" max="10496" width="9.109375" style="1"/>
    <col min="10497" max="10497" width="2.5546875" style="1" customWidth="1"/>
    <col min="10498" max="10498" width="2.88671875" style="1" customWidth="1"/>
    <col min="10499" max="10499" width="3.44140625" style="1" customWidth="1"/>
    <col min="10500" max="10500" width="20.6640625" style="1" customWidth="1"/>
    <col min="10501" max="10501" width="4.33203125" style="1" customWidth="1"/>
    <col min="10502" max="10502" width="3.33203125" style="1" customWidth="1"/>
    <col min="10503" max="10503" width="17.6640625" style="1" customWidth="1"/>
    <col min="10504" max="10505" width="3" style="1" customWidth="1"/>
    <col min="10506" max="10506" width="6.5546875" style="1" customWidth="1"/>
    <col min="10507" max="10507" width="4.33203125" style="1" customWidth="1"/>
    <col min="10508" max="10508" width="3.33203125" style="1" customWidth="1"/>
    <col min="10509" max="10509" width="3.5546875" style="1" customWidth="1"/>
    <col min="10510" max="10524" width="3.33203125" style="1" customWidth="1"/>
    <col min="10525" max="10539" width="4.5546875" style="1" customWidth="1"/>
    <col min="10540" max="10752" width="9.109375" style="1"/>
    <col min="10753" max="10753" width="2.5546875" style="1" customWidth="1"/>
    <col min="10754" max="10754" width="2.88671875" style="1" customWidth="1"/>
    <col min="10755" max="10755" width="3.44140625" style="1" customWidth="1"/>
    <col min="10756" max="10756" width="20.6640625" style="1" customWidth="1"/>
    <col min="10757" max="10757" width="4.33203125" style="1" customWidth="1"/>
    <col min="10758" max="10758" width="3.33203125" style="1" customWidth="1"/>
    <col min="10759" max="10759" width="17.6640625" style="1" customWidth="1"/>
    <col min="10760" max="10761" width="3" style="1" customWidth="1"/>
    <col min="10762" max="10762" width="6.5546875" style="1" customWidth="1"/>
    <col min="10763" max="10763" width="4.33203125" style="1" customWidth="1"/>
    <col min="10764" max="10764" width="3.33203125" style="1" customWidth="1"/>
    <col min="10765" max="10765" width="3.5546875" style="1" customWidth="1"/>
    <col min="10766" max="10780" width="3.33203125" style="1" customWidth="1"/>
    <col min="10781" max="10795" width="4.5546875" style="1" customWidth="1"/>
    <col min="10796" max="11008" width="9.109375" style="1"/>
    <col min="11009" max="11009" width="2.5546875" style="1" customWidth="1"/>
    <col min="11010" max="11010" width="2.88671875" style="1" customWidth="1"/>
    <col min="11011" max="11011" width="3.44140625" style="1" customWidth="1"/>
    <col min="11012" max="11012" width="20.6640625" style="1" customWidth="1"/>
    <col min="11013" max="11013" width="4.33203125" style="1" customWidth="1"/>
    <col min="11014" max="11014" width="3.33203125" style="1" customWidth="1"/>
    <col min="11015" max="11015" width="17.6640625" style="1" customWidth="1"/>
    <col min="11016" max="11017" width="3" style="1" customWidth="1"/>
    <col min="11018" max="11018" width="6.5546875" style="1" customWidth="1"/>
    <col min="11019" max="11019" width="4.33203125" style="1" customWidth="1"/>
    <col min="11020" max="11020" width="3.33203125" style="1" customWidth="1"/>
    <col min="11021" max="11021" width="3.5546875" style="1" customWidth="1"/>
    <col min="11022" max="11036" width="3.33203125" style="1" customWidth="1"/>
    <col min="11037" max="11051" width="4.5546875" style="1" customWidth="1"/>
    <col min="11052" max="11264" width="9.109375" style="1"/>
    <col min="11265" max="11265" width="2.5546875" style="1" customWidth="1"/>
    <col min="11266" max="11266" width="2.88671875" style="1" customWidth="1"/>
    <col min="11267" max="11267" width="3.44140625" style="1" customWidth="1"/>
    <col min="11268" max="11268" width="20.6640625" style="1" customWidth="1"/>
    <col min="11269" max="11269" width="4.33203125" style="1" customWidth="1"/>
    <col min="11270" max="11270" width="3.33203125" style="1" customWidth="1"/>
    <col min="11271" max="11271" width="17.6640625" style="1" customWidth="1"/>
    <col min="11272" max="11273" width="3" style="1" customWidth="1"/>
    <col min="11274" max="11274" width="6.5546875" style="1" customWidth="1"/>
    <col min="11275" max="11275" width="4.33203125" style="1" customWidth="1"/>
    <col min="11276" max="11276" width="3.33203125" style="1" customWidth="1"/>
    <col min="11277" max="11277" width="3.5546875" style="1" customWidth="1"/>
    <col min="11278" max="11292" width="3.33203125" style="1" customWidth="1"/>
    <col min="11293" max="11307" width="4.5546875" style="1" customWidth="1"/>
    <col min="11308" max="11520" width="9.109375" style="1"/>
    <col min="11521" max="11521" width="2.5546875" style="1" customWidth="1"/>
    <col min="11522" max="11522" width="2.88671875" style="1" customWidth="1"/>
    <col min="11523" max="11523" width="3.44140625" style="1" customWidth="1"/>
    <col min="11524" max="11524" width="20.6640625" style="1" customWidth="1"/>
    <col min="11525" max="11525" width="4.33203125" style="1" customWidth="1"/>
    <col min="11526" max="11526" width="3.33203125" style="1" customWidth="1"/>
    <col min="11527" max="11527" width="17.6640625" style="1" customWidth="1"/>
    <col min="11528" max="11529" width="3" style="1" customWidth="1"/>
    <col min="11530" max="11530" width="6.5546875" style="1" customWidth="1"/>
    <col min="11531" max="11531" width="4.33203125" style="1" customWidth="1"/>
    <col min="11532" max="11532" width="3.33203125" style="1" customWidth="1"/>
    <col min="11533" max="11533" width="3.5546875" style="1" customWidth="1"/>
    <col min="11534" max="11548" width="3.33203125" style="1" customWidth="1"/>
    <col min="11549" max="11563" width="4.5546875" style="1" customWidth="1"/>
    <col min="11564" max="11776" width="9.109375" style="1"/>
    <col min="11777" max="11777" width="2.5546875" style="1" customWidth="1"/>
    <col min="11778" max="11778" width="2.88671875" style="1" customWidth="1"/>
    <col min="11779" max="11779" width="3.44140625" style="1" customWidth="1"/>
    <col min="11780" max="11780" width="20.6640625" style="1" customWidth="1"/>
    <col min="11781" max="11781" width="4.33203125" style="1" customWidth="1"/>
    <col min="11782" max="11782" width="3.33203125" style="1" customWidth="1"/>
    <col min="11783" max="11783" width="17.6640625" style="1" customWidth="1"/>
    <col min="11784" max="11785" width="3" style="1" customWidth="1"/>
    <col min="11786" max="11786" width="6.5546875" style="1" customWidth="1"/>
    <col min="11787" max="11787" width="4.33203125" style="1" customWidth="1"/>
    <col min="11788" max="11788" width="3.33203125" style="1" customWidth="1"/>
    <col min="11789" max="11789" width="3.5546875" style="1" customWidth="1"/>
    <col min="11790" max="11804" width="3.33203125" style="1" customWidth="1"/>
    <col min="11805" max="11819" width="4.5546875" style="1" customWidth="1"/>
    <col min="11820" max="12032" width="9.109375" style="1"/>
    <col min="12033" max="12033" width="2.5546875" style="1" customWidth="1"/>
    <col min="12034" max="12034" width="2.88671875" style="1" customWidth="1"/>
    <col min="12035" max="12035" width="3.44140625" style="1" customWidth="1"/>
    <col min="12036" max="12036" width="20.6640625" style="1" customWidth="1"/>
    <col min="12037" max="12037" width="4.33203125" style="1" customWidth="1"/>
    <col min="12038" max="12038" width="3.33203125" style="1" customWidth="1"/>
    <col min="12039" max="12039" width="17.6640625" style="1" customWidth="1"/>
    <col min="12040" max="12041" width="3" style="1" customWidth="1"/>
    <col min="12042" max="12042" width="6.5546875" style="1" customWidth="1"/>
    <col min="12043" max="12043" width="4.33203125" style="1" customWidth="1"/>
    <col min="12044" max="12044" width="3.33203125" style="1" customWidth="1"/>
    <col min="12045" max="12045" width="3.5546875" style="1" customWidth="1"/>
    <col min="12046" max="12060" width="3.33203125" style="1" customWidth="1"/>
    <col min="12061" max="12075" width="4.5546875" style="1" customWidth="1"/>
    <col min="12076" max="12288" width="9.109375" style="1"/>
    <col min="12289" max="12289" width="2.5546875" style="1" customWidth="1"/>
    <col min="12290" max="12290" width="2.88671875" style="1" customWidth="1"/>
    <col min="12291" max="12291" width="3.44140625" style="1" customWidth="1"/>
    <col min="12292" max="12292" width="20.6640625" style="1" customWidth="1"/>
    <col min="12293" max="12293" width="4.33203125" style="1" customWidth="1"/>
    <col min="12294" max="12294" width="3.33203125" style="1" customWidth="1"/>
    <col min="12295" max="12295" width="17.6640625" style="1" customWidth="1"/>
    <col min="12296" max="12297" width="3" style="1" customWidth="1"/>
    <col min="12298" max="12298" width="6.5546875" style="1" customWidth="1"/>
    <col min="12299" max="12299" width="4.33203125" style="1" customWidth="1"/>
    <col min="12300" max="12300" width="3.33203125" style="1" customWidth="1"/>
    <col min="12301" max="12301" width="3.5546875" style="1" customWidth="1"/>
    <col min="12302" max="12316" width="3.33203125" style="1" customWidth="1"/>
    <col min="12317" max="12331" width="4.5546875" style="1" customWidth="1"/>
    <col min="12332" max="12544" width="9.109375" style="1"/>
    <col min="12545" max="12545" width="2.5546875" style="1" customWidth="1"/>
    <col min="12546" max="12546" width="2.88671875" style="1" customWidth="1"/>
    <col min="12547" max="12547" width="3.44140625" style="1" customWidth="1"/>
    <col min="12548" max="12548" width="20.6640625" style="1" customWidth="1"/>
    <col min="12549" max="12549" width="4.33203125" style="1" customWidth="1"/>
    <col min="12550" max="12550" width="3.33203125" style="1" customWidth="1"/>
    <col min="12551" max="12551" width="17.6640625" style="1" customWidth="1"/>
    <col min="12552" max="12553" width="3" style="1" customWidth="1"/>
    <col min="12554" max="12554" width="6.5546875" style="1" customWidth="1"/>
    <col min="12555" max="12555" width="4.33203125" style="1" customWidth="1"/>
    <col min="12556" max="12556" width="3.33203125" style="1" customWidth="1"/>
    <col min="12557" max="12557" width="3.5546875" style="1" customWidth="1"/>
    <col min="12558" max="12572" width="3.33203125" style="1" customWidth="1"/>
    <col min="12573" max="12587" width="4.5546875" style="1" customWidth="1"/>
    <col min="12588" max="12800" width="9.109375" style="1"/>
    <col min="12801" max="12801" width="2.5546875" style="1" customWidth="1"/>
    <col min="12802" max="12802" width="2.88671875" style="1" customWidth="1"/>
    <col min="12803" max="12803" width="3.44140625" style="1" customWidth="1"/>
    <col min="12804" max="12804" width="20.6640625" style="1" customWidth="1"/>
    <col min="12805" max="12805" width="4.33203125" style="1" customWidth="1"/>
    <col min="12806" max="12806" width="3.33203125" style="1" customWidth="1"/>
    <col min="12807" max="12807" width="17.6640625" style="1" customWidth="1"/>
    <col min="12808" max="12809" width="3" style="1" customWidth="1"/>
    <col min="12810" max="12810" width="6.5546875" style="1" customWidth="1"/>
    <col min="12811" max="12811" width="4.33203125" style="1" customWidth="1"/>
    <col min="12812" max="12812" width="3.33203125" style="1" customWidth="1"/>
    <col min="12813" max="12813" width="3.5546875" style="1" customWidth="1"/>
    <col min="12814" max="12828" width="3.33203125" style="1" customWidth="1"/>
    <col min="12829" max="12843" width="4.5546875" style="1" customWidth="1"/>
    <col min="12844" max="13056" width="9.109375" style="1"/>
    <col min="13057" max="13057" width="2.5546875" style="1" customWidth="1"/>
    <col min="13058" max="13058" width="2.88671875" style="1" customWidth="1"/>
    <col min="13059" max="13059" width="3.44140625" style="1" customWidth="1"/>
    <col min="13060" max="13060" width="20.6640625" style="1" customWidth="1"/>
    <col min="13061" max="13061" width="4.33203125" style="1" customWidth="1"/>
    <col min="13062" max="13062" width="3.33203125" style="1" customWidth="1"/>
    <col min="13063" max="13063" width="17.6640625" style="1" customWidth="1"/>
    <col min="13064" max="13065" width="3" style="1" customWidth="1"/>
    <col min="13066" max="13066" width="6.5546875" style="1" customWidth="1"/>
    <col min="13067" max="13067" width="4.33203125" style="1" customWidth="1"/>
    <col min="13068" max="13068" width="3.33203125" style="1" customWidth="1"/>
    <col min="13069" max="13069" width="3.5546875" style="1" customWidth="1"/>
    <col min="13070" max="13084" width="3.33203125" style="1" customWidth="1"/>
    <col min="13085" max="13099" width="4.5546875" style="1" customWidth="1"/>
    <col min="13100" max="13312" width="9.109375" style="1"/>
    <col min="13313" max="13313" width="2.5546875" style="1" customWidth="1"/>
    <col min="13314" max="13314" width="2.88671875" style="1" customWidth="1"/>
    <col min="13315" max="13315" width="3.44140625" style="1" customWidth="1"/>
    <col min="13316" max="13316" width="20.6640625" style="1" customWidth="1"/>
    <col min="13317" max="13317" width="4.33203125" style="1" customWidth="1"/>
    <col min="13318" max="13318" width="3.33203125" style="1" customWidth="1"/>
    <col min="13319" max="13319" width="17.6640625" style="1" customWidth="1"/>
    <col min="13320" max="13321" width="3" style="1" customWidth="1"/>
    <col min="13322" max="13322" width="6.5546875" style="1" customWidth="1"/>
    <col min="13323" max="13323" width="4.33203125" style="1" customWidth="1"/>
    <col min="13324" max="13324" width="3.33203125" style="1" customWidth="1"/>
    <col min="13325" max="13325" width="3.5546875" style="1" customWidth="1"/>
    <col min="13326" max="13340" width="3.33203125" style="1" customWidth="1"/>
    <col min="13341" max="13355" width="4.5546875" style="1" customWidth="1"/>
    <col min="13356" max="13568" width="9.109375" style="1"/>
    <col min="13569" max="13569" width="2.5546875" style="1" customWidth="1"/>
    <col min="13570" max="13570" width="2.88671875" style="1" customWidth="1"/>
    <col min="13571" max="13571" width="3.44140625" style="1" customWidth="1"/>
    <col min="13572" max="13572" width="20.6640625" style="1" customWidth="1"/>
    <col min="13573" max="13573" width="4.33203125" style="1" customWidth="1"/>
    <col min="13574" max="13574" width="3.33203125" style="1" customWidth="1"/>
    <col min="13575" max="13575" width="17.6640625" style="1" customWidth="1"/>
    <col min="13576" max="13577" width="3" style="1" customWidth="1"/>
    <col min="13578" max="13578" width="6.5546875" style="1" customWidth="1"/>
    <col min="13579" max="13579" width="4.33203125" style="1" customWidth="1"/>
    <col min="13580" max="13580" width="3.33203125" style="1" customWidth="1"/>
    <col min="13581" max="13581" width="3.5546875" style="1" customWidth="1"/>
    <col min="13582" max="13596" width="3.33203125" style="1" customWidth="1"/>
    <col min="13597" max="13611" width="4.5546875" style="1" customWidth="1"/>
    <col min="13612" max="13824" width="9.109375" style="1"/>
    <col min="13825" max="13825" width="2.5546875" style="1" customWidth="1"/>
    <col min="13826" max="13826" width="2.88671875" style="1" customWidth="1"/>
    <col min="13827" max="13827" width="3.44140625" style="1" customWidth="1"/>
    <col min="13828" max="13828" width="20.6640625" style="1" customWidth="1"/>
    <col min="13829" max="13829" width="4.33203125" style="1" customWidth="1"/>
    <col min="13830" max="13830" width="3.33203125" style="1" customWidth="1"/>
    <col min="13831" max="13831" width="17.6640625" style="1" customWidth="1"/>
    <col min="13832" max="13833" width="3" style="1" customWidth="1"/>
    <col min="13834" max="13834" width="6.5546875" style="1" customWidth="1"/>
    <col min="13835" max="13835" width="4.33203125" style="1" customWidth="1"/>
    <col min="13836" max="13836" width="3.33203125" style="1" customWidth="1"/>
    <col min="13837" max="13837" width="3.5546875" style="1" customWidth="1"/>
    <col min="13838" max="13852" width="3.33203125" style="1" customWidth="1"/>
    <col min="13853" max="13867" width="4.5546875" style="1" customWidth="1"/>
    <col min="13868" max="14080" width="9.109375" style="1"/>
    <col min="14081" max="14081" width="2.5546875" style="1" customWidth="1"/>
    <col min="14082" max="14082" width="2.88671875" style="1" customWidth="1"/>
    <col min="14083" max="14083" width="3.44140625" style="1" customWidth="1"/>
    <col min="14084" max="14084" width="20.6640625" style="1" customWidth="1"/>
    <col min="14085" max="14085" width="4.33203125" style="1" customWidth="1"/>
    <col min="14086" max="14086" width="3.33203125" style="1" customWidth="1"/>
    <col min="14087" max="14087" width="17.6640625" style="1" customWidth="1"/>
    <col min="14088" max="14089" width="3" style="1" customWidth="1"/>
    <col min="14090" max="14090" width="6.5546875" style="1" customWidth="1"/>
    <col min="14091" max="14091" width="4.33203125" style="1" customWidth="1"/>
    <col min="14092" max="14092" width="3.33203125" style="1" customWidth="1"/>
    <col min="14093" max="14093" width="3.5546875" style="1" customWidth="1"/>
    <col min="14094" max="14108" width="3.33203125" style="1" customWidth="1"/>
    <col min="14109" max="14123" width="4.5546875" style="1" customWidth="1"/>
    <col min="14124" max="14336" width="9.109375" style="1"/>
    <col min="14337" max="14337" width="2.5546875" style="1" customWidth="1"/>
    <col min="14338" max="14338" width="2.88671875" style="1" customWidth="1"/>
    <col min="14339" max="14339" width="3.44140625" style="1" customWidth="1"/>
    <col min="14340" max="14340" width="20.6640625" style="1" customWidth="1"/>
    <col min="14341" max="14341" width="4.33203125" style="1" customWidth="1"/>
    <col min="14342" max="14342" width="3.33203125" style="1" customWidth="1"/>
    <col min="14343" max="14343" width="17.6640625" style="1" customWidth="1"/>
    <col min="14344" max="14345" width="3" style="1" customWidth="1"/>
    <col min="14346" max="14346" width="6.5546875" style="1" customWidth="1"/>
    <col min="14347" max="14347" width="4.33203125" style="1" customWidth="1"/>
    <col min="14348" max="14348" width="3.33203125" style="1" customWidth="1"/>
    <col min="14349" max="14349" width="3.5546875" style="1" customWidth="1"/>
    <col min="14350" max="14364" width="3.33203125" style="1" customWidth="1"/>
    <col min="14365" max="14379" width="4.5546875" style="1" customWidth="1"/>
    <col min="14380" max="14592" width="9.109375" style="1"/>
    <col min="14593" max="14593" width="2.5546875" style="1" customWidth="1"/>
    <col min="14594" max="14594" width="2.88671875" style="1" customWidth="1"/>
    <col min="14595" max="14595" width="3.44140625" style="1" customWidth="1"/>
    <col min="14596" max="14596" width="20.6640625" style="1" customWidth="1"/>
    <col min="14597" max="14597" width="4.33203125" style="1" customWidth="1"/>
    <col min="14598" max="14598" width="3.33203125" style="1" customWidth="1"/>
    <col min="14599" max="14599" width="17.6640625" style="1" customWidth="1"/>
    <col min="14600" max="14601" width="3" style="1" customWidth="1"/>
    <col min="14602" max="14602" width="6.5546875" style="1" customWidth="1"/>
    <col min="14603" max="14603" width="4.33203125" style="1" customWidth="1"/>
    <col min="14604" max="14604" width="3.33203125" style="1" customWidth="1"/>
    <col min="14605" max="14605" width="3.5546875" style="1" customWidth="1"/>
    <col min="14606" max="14620" width="3.33203125" style="1" customWidth="1"/>
    <col min="14621" max="14635" width="4.5546875" style="1" customWidth="1"/>
    <col min="14636" max="14848" width="9.109375" style="1"/>
    <col min="14849" max="14849" width="2.5546875" style="1" customWidth="1"/>
    <col min="14850" max="14850" width="2.88671875" style="1" customWidth="1"/>
    <col min="14851" max="14851" width="3.44140625" style="1" customWidth="1"/>
    <col min="14852" max="14852" width="20.6640625" style="1" customWidth="1"/>
    <col min="14853" max="14853" width="4.33203125" style="1" customWidth="1"/>
    <col min="14854" max="14854" width="3.33203125" style="1" customWidth="1"/>
    <col min="14855" max="14855" width="17.6640625" style="1" customWidth="1"/>
    <col min="14856" max="14857" width="3" style="1" customWidth="1"/>
    <col min="14858" max="14858" width="6.5546875" style="1" customWidth="1"/>
    <col min="14859" max="14859" width="4.33203125" style="1" customWidth="1"/>
    <col min="14860" max="14860" width="3.33203125" style="1" customWidth="1"/>
    <col min="14861" max="14861" width="3.5546875" style="1" customWidth="1"/>
    <col min="14862" max="14876" width="3.33203125" style="1" customWidth="1"/>
    <col min="14877" max="14891" width="4.5546875" style="1" customWidth="1"/>
    <col min="14892" max="15104" width="9.109375" style="1"/>
    <col min="15105" max="15105" width="2.5546875" style="1" customWidth="1"/>
    <col min="15106" max="15106" width="2.88671875" style="1" customWidth="1"/>
    <col min="15107" max="15107" width="3.44140625" style="1" customWidth="1"/>
    <col min="15108" max="15108" width="20.6640625" style="1" customWidth="1"/>
    <col min="15109" max="15109" width="4.33203125" style="1" customWidth="1"/>
    <col min="15110" max="15110" width="3.33203125" style="1" customWidth="1"/>
    <col min="15111" max="15111" width="17.6640625" style="1" customWidth="1"/>
    <col min="15112" max="15113" width="3" style="1" customWidth="1"/>
    <col min="15114" max="15114" width="6.5546875" style="1" customWidth="1"/>
    <col min="15115" max="15115" width="4.33203125" style="1" customWidth="1"/>
    <col min="15116" max="15116" width="3.33203125" style="1" customWidth="1"/>
    <col min="15117" max="15117" width="3.5546875" style="1" customWidth="1"/>
    <col min="15118" max="15132" width="3.33203125" style="1" customWidth="1"/>
    <col min="15133" max="15147" width="4.5546875" style="1" customWidth="1"/>
    <col min="15148" max="15360" width="9.109375" style="1"/>
    <col min="15361" max="15361" width="2.5546875" style="1" customWidth="1"/>
    <col min="15362" max="15362" width="2.88671875" style="1" customWidth="1"/>
    <col min="15363" max="15363" width="3.44140625" style="1" customWidth="1"/>
    <col min="15364" max="15364" width="20.6640625" style="1" customWidth="1"/>
    <col min="15365" max="15365" width="4.33203125" style="1" customWidth="1"/>
    <col min="15366" max="15366" width="3.33203125" style="1" customWidth="1"/>
    <col min="15367" max="15367" width="17.6640625" style="1" customWidth="1"/>
    <col min="15368" max="15369" width="3" style="1" customWidth="1"/>
    <col min="15370" max="15370" width="6.5546875" style="1" customWidth="1"/>
    <col min="15371" max="15371" width="4.33203125" style="1" customWidth="1"/>
    <col min="15372" max="15372" width="3.33203125" style="1" customWidth="1"/>
    <col min="15373" max="15373" width="3.5546875" style="1" customWidth="1"/>
    <col min="15374" max="15388" width="3.33203125" style="1" customWidth="1"/>
    <col min="15389" max="15403" width="4.5546875" style="1" customWidth="1"/>
    <col min="15404" max="15616" width="9.109375" style="1"/>
    <col min="15617" max="15617" width="2.5546875" style="1" customWidth="1"/>
    <col min="15618" max="15618" width="2.88671875" style="1" customWidth="1"/>
    <col min="15619" max="15619" width="3.44140625" style="1" customWidth="1"/>
    <col min="15620" max="15620" width="20.6640625" style="1" customWidth="1"/>
    <col min="15621" max="15621" width="4.33203125" style="1" customWidth="1"/>
    <col min="15622" max="15622" width="3.33203125" style="1" customWidth="1"/>
    <col min="15623" max="15623" width="17.6640625" style="1" customWidth="1"/>
    <col min="15624" max="15625" width="3" style="1" customWidth="1"/>
    <col min="15626" max="15626" width="6.5546875" style="1" customWidth="1"/>
    <col min="15627" max="15627" width="4.33203125" style="1" customWidth="1"/>
    <col min="15628" max="15628" width="3.33203125" style="1" customWidth="1"/>
    <col min="15629" max="15629" width="3.5546875" style="1" customWidth="1"/>
    <col min="15630" max="15644" width="3.33203125" style="1" customWidth="1"/>
    <col min="15645" max="15659" width="4.5546875" style="1" customWidth="1"/>
    <col min="15660" max="15872" width="9.109375" style="1"/>
    <col min="15873" max="15873" width="2.5546875" style="1" customWidth="1"/>
    <col min="15874" max="15874" width="2.88671875" style="1" customWidth="1"/>
    <col min="15875" max="15875" width="3.44140625" style="1" customWidth="1"/>
    <col min="15876" max="15876" width="20.6640625" style="1" customWidth="1"/>
    <col min="15877" max="15877" width="4.33203125" style="1" customWidth="1"/>
    <col min="15878" max="15878" width="3.33203125" style="1" customWidth="1"/>
    <col min="15879" max="15879" width="17.6640625" style="1" customWidth="1"/>
    <col min="15880" max="15881" width="3" style="1" customWidth="1"/>
    <col min="15882" max="15882" width="6.5546875" style="1" customWidth="1"/>
    <col min="15883" max="15883" width="4.33203125" style="1" customWidth="1"/>
    <col min="15884" max="15884" width="3.33203125" style="1" customWidth="1"/>
    <col min="15885" max="15885" width="3.5546875" style="1" customWidth="1"/>
    <col min="15886" max="15900" width="3.33203125" style="1" customWidth="1"/>
    <col min="15901" max="15915" width="4.5546875" style="1" customWidth="1"/>
    <col min="15916" max="16128" width="9.109375" style="1"/>
    <col min="16129" max="16129" width="2.5546875" style="1" customWidth="1"/>
    <col min="16130" max="16130" width="2.88671875" style="1" customWidth="1"/>
    <col min="16131" max="16131" width="3.44140625" style="1" customWidth="1"/>
    <col min="16132" max="16132" width="20.6640625" style="1" customWidth="1"/>
    <col min="16133" max="16133" width="4.33203125" style="1" customWidth="1"/>
    <col min="16134" max="16134" width="3.33203125" style="1" customWidth="1"/>
    <col min="16135" max="16135" width="17.6640625" style="1" customWidth="1"/>
    <col min="16136" max="16137" width="3" style="1" customWidth="1"/>
    <col min="16138" max="16138" width="6.5546875" style="1" customWidth="1"/>
    <col min="16139" max="16139" width="4.33203125" style="1" customWidth="1"/>
    <col min="16140" max="16140" width="3.33203125" style="1" customWidth="1"/>
    <col min="16141" max="16141" width="3.5546875" style="1" customWidth="1"/>
    <col min="16142" max="16156" width="3.33203125" style="1" customWidth="1"/>
    <col min="16157" max="16171" width="4.5546875" style="1" customWidth="1"/>
    <col min="16172" max="16384" width="9.109375" style="1"/>
  </cols>
  <sheetData>
    <row r="1" spans="1:43" ht="12.9" customHeight="1" x14ac:dyDescent="0.35">
      <c r="A1" s="4" t="s">
        <v>0</v>
      </c>
      <c r="B1" s="205" t="s">
        <v>1</v>
      </c>
      <c r="C1" s="5" t="s">
        <v>2</v>
      </c>
      <c r="D1" s="213" t="s">
        <v>3</v>
      </c>
      <c r="E1" s="206" t="s">
        <v>4</v>
      </c>
      <c r="F1" s="206" t="s">
        <v>5</v>
      </c>
      <c r="G1" s="7" t="s">
        <v>6</v>
      </c>
      <c r="H1" s="8" t="s">
        <v>7</v>
      </c>
      <c r="I1" s="9" t="s">
        <v>8</v>
      </c>
      <c r="J1" s="10" t="s">
        <v>9</v>
      </c>
      <c r="K1" s="347" t="s">
        <v>10</v>
      </c>
      <c r="L1" s="11" t="s">
        <v>11</v>
      </c>
      <c r="M1" s="228" t="s">
        <v>12</v>
      </c>
      <c r="N1" s="12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13" t="s">
        <v>27</v>
      </c>
      <c r="AC1" s="14" t="s">
        <v>28</v>
      </c>
      <c r="AD1" s="15" t="s">
        <v>29</v>
      </c>
      <c r="AE1" s="15" t="s">
        <v>30</v>
      </c>
      <c r="AF1" s="15" t="s">
        <v>31</v>
      </c>
      <c r="AG1" s="15" t="s">
        <v>32</v>
      </c>
      <c r="AH1" s="15" t="s">
        <v>33</v>
      </c>
      <c r="AI1" s="15" t="s">
        <v>34</v>
      </c>
      <c r="AJ1" s="15" t="s">
        <v>35</v>
      </c>
      <c r="AK1" s="15" t="s">
        <v>36</v>
      </c>
      <c r="AL1" s="15" t="s">
        <v>37</v>
      </c>
      <c r="AM1" s="15" t="s">
        <v>38</v>
      </c>
      <c r="AN1" s="15" t="s">
        <v>39</v>
      </c>
      <c r="AO1" s="15" t="s">
        <v>40</v>
      </c>
      <c r="AP1" s="15" t="s">
        <v>41</v>
      </c>
      <c r="AQ1" s="16" t="s">
        <v>42</v>
      </c>
    </row>
    <row r="2" spans="1:43" ht="12.9" customHeight="1" x14ac:dyDescent="0.3">
      <c r="A2" s="511" t="s">
        <v>43</v>
      </c>
      <c r="B2" s="36">
        <v>1</v>
      </c>
      <c r="C2" s="17" t="s">
        <v>44</v>
      </c>
      <c r="D2" s="214" t="s">
        <v>45</v>
      </c>
      <c r="E2" s="18">
        <v>1995</v>
      </c>
      <c r="F2" s="19">
        <f t="shared" ref="F2:F11" si="0">SUM(2016-E2)</f>
        <v>21</v>
      </c>
      <c r="G2" s="20" t="s">
        <v>46</v>
      </c>
      <c r="H2" s="21"/>
      <c r="I2" s="197"/>
      <c r="J2" s="22">
        <f>MIN(AC2:AC2:AQ2)</f>
        <v>0.64444444444444449</v>
      </c>
      <c r="K2" s="37">
        <f t="shared" ref="K2:K11" si="1">IF(COUNTIF(N2:AB2,"&gt;=0")&lt;11,SUM(N2:AB2),SUM(LARGE(N2:AB2,1),LARGE(N2:AB2,2),LARGE(N2:AB2,3),LARGE(N2:AB2,4),LARGE(N2:AB2,5),LARGE(N2:AB2,6),LARGE(N2:AB2,7),LARGE(N2:AB2,8),LARGE(N2:AB2,9),LARGE(N2:AB2,10)))</f>
        <v>20</v>
      </c>
      <c r="L2" s="2">
        <f t="shared" ref="L2:L11" si="2">SUM(COUNTIF(N2:AB2,"&gt;-1"))</f>
        <v>2</v>
      </c>
      <c r="M2" s="3">
        <f t="shared" ref="M2:M11" si="3">SUM(N2:AB2)</f>
        <v>20</v>
      </c>
      <c r="N2" s="23">
        <v>10</v>
      </c>
      <c r="O2" s="23">
        <v>10</v>
      </c>
      <c r="P2" s="24"/>
      <c r="Q2" s="24"/>
      <c r="R2" s="24"/>
      <c r="S2" s="24"/>
      <c r="T2" s="24"/>
      <c r="U2" s="25"/>
      <c r="V2" s="24"/>
      <c r="W2" s="24"/>
      <c r="X2" s="24"/>
      <c r="Y2" s="24"/>
      <c r="Z2" s="24"/>
      <c r="AA2" s="24"/>
      <c r="AB2" s="26"/>
      <c r="AC2" s="27">
        <v>0.64583333333333337</v>
      </c>
      <c r="AD2" s="28">
        <v>0.64444444444444449</v>
      </c>
      <c r="AE2" s="28"/>
      <c r="AF2" s="29"/>
      <c r="AG2" s="28"/>
      <c r="AH2" s="29"/>
      <c r="AI2" s="28"/>
      <c r="AJ2" s="29"/>
      <c r="AK2" s="28"/>
      <c r="AL2" s="28"/>
      <c r="AM2" s="28"/>
      <c r="AN2" s="28"/>
      <c r="AO2" s="28"/>
      <c r="AP2" s="28"/>
      <c r="AQ2" s="30"/>
    </row>
    <row r="3" spans="1:43" ht="12.9" customHeight="1" x14ac:dyDescent="0.3">
      <c r="A3" s="511"/>
      <c r="B3" s="36">
        <v>2</v>
      </c>
      <c r="C3" s="17" t="s">
        <v>44</v>
      </c>
      <c r="D3" s="215" t="s">
        <v>287</v>
      </c>
      <c r="E3" s="31">
        <v>1994</v>
      </c>
      <c r="F3" s="19">
        <f t="shared" si="0"/>
        <v>22</v>
      </c>
      <c r="G3" s="32" t="s">
        <v>64</v>
      </c>
      <c r="H3" s="21"/>
      <c r="I3" s="198"/>
      <c r="J3" s="22">
        <f>MIN(AC3:AC3:AQ3)</f>
        <v>0.86597222222222225</v>
      </c>
      <c r="K3" s="37">
        <f t="shared" si="1"/>
        <v>11</v>
      </c>
      <c r="L3" s="2">
        <f t="shared" si="2"/>
        <v>2</v>
      </c>
      <c r="M3" s="3">
        <f t="shared" si="3"/>
        <v>11</v>
      </c>
      <c r="N3" s="272">
        <v>3</v>
      </c>
      <c r="O3" s="272">
        <v>8</v>
      </c>
      <c r="P3" s="24"/>
      <c r="Q3" s="24"/>
      <c r="R3" s="24"/>
      <c r="S3" s="25"/>
      <c r="T3" s="25"/>
      <c r="U3" s="25"/>
      <c r="V3" s="24"/>
      <c r="W3" s="24"/>
      <c r="X3" s="24"/>
      <c r="Y3" s="24"/>
      <c r="Z3" s="24"/>
      <c r="AA3" s="24"/>
      <c r="AB3" s="26"/>
      <c r="AC3" s="232">
        <v>0.92638888888888893</v>
      </c>
      <c r="AD3" s="28">
        <v>0.86597222222222225</v>
      </c>
      <c r="AE3" s="34"/>
      <c r="AF3" s="29"/>
      <c r="AG3" s="29"/>
      <c r="AH3" s="29"/>
      <c r="AI3" s="29"/>
      <c r="AJ3" s="29"/>
      <c r="AK3" s="29"/>
      <c r="AL3" s="29"/>
      <c r="AM3" s="28"/>
      <c r="AN3" s="28"/>
      <c r="AO3" s="28"/>
      <c r="AP3" s="28"/>
      <c r="AQ3" s="30"/>
    </row>
    <row r="4" spans="1:43" ht="12.9" customHeight="1" x14ac:dyDescent="0.3">
      <c r="A4" s="511"/>
      <c r="B4" s="36">
        <v>3</v>
      </c>
      <c r="C4" s="17" t="s">
        <v>44</v>
      </c>
      <c r="D4" s="215" t="s">
        <v>62</v>
      </c>
      <c r="E4" s="31">
        <v>2000</v>
      </c>
      <c r="F4" s="19">
        <f t="shared" si="0"/>
        <v>16</v>
      </c>
      <c r="G4" s="383" t="s">
        <v>63</v>
      </c>
      <c r="H4" s="21"/>
      <c r="I4" s="198"/>
      <c r="J4" s="22">
        <f>MIN(AC4:AC4:AQ4)</f>
        <v>0.79722222222222217</v>
      </c>
      <c r="K4" s="37">
        <f t="shared" si="1"/>
        <v>9</v>
      </c>
      <c r="L4" s="2">
        <f t="shared" si="2"/>
        <v>1</v>
      </c>
      <c r="M4" s="3">
        <f t="shared" si="3"/>
        <v>9</v>
      </c>
      <c r="N4" s="24"/>
      <c r="O4" s="272">
        <v>9</v>
      </c>
      <c r="P4" s="24"/>
      <c r="Q4" s="24"/>
      <c r="R4" s="24"/>
      <c r="S4" s="24"/>
      <c r="T4" s="25"/>
      <c r="U4" s="25"/>
      <c r="V4" s="24"/>
      <c r="W4" s="24"/>
      <c r="X4" s="24"/>
      <c r="Y4" s="24"/>
      <c r="Z4" s="24"/>
      <c r="AA4" s="24"/>
      <c r="AB4" s="26"/>
      <c r="AC4" s="27"/>
      <c r="AD4" s="28">
        <v>0.79722222222222217</v>
      </c>
      <c r="AE4" s="34"/>
      <c r="AF4" s="29"/>
      <c r="AG4" s="29"/>
      <c r="AH4" s="29"/>
      <c r="AI4" s="28"/>
      <c r="AJ4" s="33"/>
      <c r="AK4" s="28"/>
      <c r="AL4" s="34"/>
      <c r="AM4" s="28"/>
      <c r="AN4" s="28"/>
      <c r="AO4" s="28"/>
      <c r="AP4" s="28"/>
      <c r="AQ4" s="35"/>
    </row>
    <row r="5" spans="1:43" ht="12.9" customHeight="1" x14ac:dyDescent="0.3">
      <c r="A5" s="511"/>
      <c r="B5" s="36">
        <v>4</v>
      </c>
      <c r="C5" s="17" t="s">
        <v>44</v>
      </c>
      <c r="D5" s="215" t="s">
        <v>283</v>
      </c>
      <c r="E5" s="31">
        <v>2000</v>
      </c>
      <c r="F5" s="19">
        <f t="shared" si="0"/>
        <v>16</v>
      </c>
      <c r="G5" s="32" t="s">
        <v>58</v>
      </c>
      <c r="H5" s="21" t="s">
        <v>47</v>
      </c>
      <c r="I5" s="198"/>
      <c r="J5" s="22">
        <f>MIN(AC5:AC5:AQ5)</f>
        <v>0.74513888888888891</v>
      </c>
      <c r="K5" s="37">
        <f t="shared" si="1"/>
        <v>9</v>
      </c>
      <c r="L5" s="2">
        <f t="shared" si="2"/>
        <v>1</v>
      </c>
      <c r="M5" s="3">
        <f t="shared" si="3"/>
        <v>9</v>
      </c>
      <c r="N5" s="272">
        <v>9</v>
      </c>
      <c r="O5" s="24"/>
      <c r="P5" s="24"/>
      <c r="Q5" s="24"/>
      <c r="R5" s="24"/>
      <c r="S5" s="25"/>
      <c r="T5" s="25"/>
      <c r="U5" s="25"/>
      <c r="V5" s="24"/>
      <c r="W5" s="24"/>
      <c r="X5" s="24"/>
      <c r="Y5" s="24"/>
      <c r="Z5" s="24"/>
      <c r="AA5" s="24"/>
      <c r="AB5" s="26"/>
      <c r="AC5" s="232">
        <v>0.74513888888888891</v>
      </c>
      <c r="AD5" s="28"/>
      <c r="AE5" s="34"/>
      <c r="AF5" s="29"/>
      <c r="AG5" s="29"/>
      <c r="AH5" s="29"/>
      <c r="AI5" s="28"/>
      <c r="AJ5" s="29"/>
      <c r="AK5" s="28"/>
      <c r="AL5" s="28"/>
      <c r="AM5" s="28"/>
      <c r="AN5" s="28"/>
      <c r="AO5" s="28"/>
      <c r="AP5" s="28"/>
      <c r="AQ5" s="30"/>
    </row>
    <row r="6" spans="1:43" ht="12.9" customHeight="1" x14ac:dyDescent="0.3">
      <c r="A6" s="511"/>
      <c r="B6" s="36">
        <v>5</v>
      </c>
      <c r="C6" s="17" t="s">
        <v>44</v>
      </c>
      <c r="D6" s="215" t="s">
        <v>284</v>
      </c>
      <c r="E6" s="31">
        <v>1998</v>
      </c>
      <c r="F6" s="19">
        <f t="shared" si="0"/>
        <v>18</v>
      </c>
      <c r="G6" s="32" t="s">
        <v>58</v>
      </c>
      <c r="H6" s="21" t="s">
        <v>47</v>
      </c>
      <c r="I6" s="198"/>
      <c r="J6" s="22">
        <f>MIN(AC6:AC6:AQ6)</f>
        <v>0.74791666666666667</v>
      </c>
      <c r="K6" s="37">
        <f t="shared" si="1"/>
        <v>8</v>
      </c>
      <c r="L6" s="2">
        <f t="shared" si="2"/>
        <v>1</v>
      </c>
      <c r="M6" s="3">
        <f t="shared" si="3"/>
        <v>8</v>
      </c>
      <c r="N6" s="272">
        <v>8</v>
      </c>
      <c r="O6" s="25"/>
      <c r="P6" s="25"/>
      <c r="Q6" s="24"/>
      <c r="R6" s="24"/>
      <c r="S6" s="25"/>
      <c r="T6" s="25"/>
      <c r="U6" s="25"/>
      <c r="V6" s="24"/>
      <c r="W6" s="24"/>
      <c r="X6" s="24"/>
      <c r="Y6" s="24"/>
      <c r="Z6" s="24"/>
      <c r="AA6" s="24"/>
      <c r="AB6" s="26"/>
      <c r="AC6" s="232">
        <v>0.74791666666666667</v>
      </c>
      <c r="AD6" s="28"/>
      <c r="AE6" s="28"/>
      <c r="AF6" s="29"/>
      <c r="AG6" s="29"/>
      <c r="AH6" s="29"/>
      <c r="AI6" s="28"/>
      <c r="AJ6" s="33"/>
      <c r="AK6" s="28"/>
      <c r="AL6" s="28"/>
      <c r="AM6" s="28"/>
      <c r="AN6" s="28"/>
      <c r="AO6" s="28"/>
      <c r="AP6" s="34"/>
      <c r="AQ6" s="30"/>
    </row>
    <row r="7" spans="1:43" ht="12.9" customHeight="1" x14ac:dyDescent="0.3">
      <c r="A7" s="511"/>
      <c r="B7" s="36">
        <v>6</v>
      </c>
      <c r="C7" s="17" t="s">
        <v>44</v>
      </c>
      <c r="D7" s="215" t="s">
        <v>60</v>
      </c>
      <c r="E7" s="31">
        <v>2000</v>
      </c>
      <c r="F7" s="19">
        <f t="shared" si="0"/>
        <v>16</v>
      </c>
      <c r="G7" s="32" t="s">
        <v>61</v>
      </c>
      <c r="H7" s="21"/>
      <c r="I7" s="198"/>
      <c r="J7" s="22">
        <f>MIN(AC7:AC7:AQ7)</f>
        <v>0.89444444444444438</v>
      </c>
      <c r="K7" s="37">
        <f t="shared" si="1"/>
        <v>7</v>
      </c>
      <c r="L7" s="2">
        <f t="shared" si="2"/>
        <v>1</v>
      </c>
      <c r="M7" s="3">
        <f t="shared" si="3"/>
        <v>7</v>
      </c>
      <c r="N7" s="24"/>
      <c r="O7" s="277">
        <v>7</v>
      </c>
      <c r="P7" s="25"/>
      <c r="Q7" s="24"/>
      <c r="R7" s="25"/>
      <c r="S7" s="25"/>
      <c r="T7" s="25"/>
      <c r="U7" s="25"/>
      <c r="V7" s="25"/>
      <c r="W7" s="24"/>
      <c r="X7" s="24"/>
      <c r="Y7" s="24"/>
      <c r="Z7" s="25"/>
      <c r="AA7" s="24"/>
      <c r="AB7" s="26"/>
      <c r="AC7" s="27"/>
      <c r="AD7" s="28">
        <v>0.89444444444444438</v>
      </c>
      <c r="AE7" s="29"/>
      <c r="AF7" s="29"/>
      <c r="AG7" s="29"/>
      <c r="AH7" s="29"/>
      <c r="AI7" s="28"/>
      <c r="AJ7" s="33"/>
      <c r="AK7" s="28"/>
      <c r="AL7" s="28"/>
      <c r="AM7" s="28"/>
      <c r="AN7" s="28"/>
      <c r="AO7" s="28"/>
      <c r="AP7" s="28"/>
      <c r="AQ7" s="30"/>
    </row>
    <row r="8" spans="1:43" ht="12.9" customHeight="1" x14ac:dyDescent="0.3">
      <c r="A8" s="511"/>
      <c r="B8" s="36">
        <v>7</v>
      </c>
      <c r="C8" s="17" t="s">
        <v>44</v>
      </c>
      <c r="D8" s="215" t="s">
        <v>285</v>
      </c>
      <c r="E8" s="31">
        <v>2000</v>
      </c>
      <c r="F8" s="19">
        <f t="shared" si="0"/>
        <v>16</v>
      </c>
      <c r="G8" s="32" t="s">
        <v>58</v>
      </c>
      <c r="H8" s="21" t="s">
        <v>47</v>
      </c>
      <c r="I8" s="198"/>
      <c r="J8" s="22">
        <f>MIN(AC8:AC8:AQ8)</f>
        <v>0.76736111111111116</v>
      </c>
      <c r="K8" s="37">
        <f t="shared" si="1"/>
        <v>7</v>
      </c>
      <c r="L8" s="2">
        <f t="shared" si="2"/>
        <v>1</v>
      </c>
      <c r="M8" s="3">
        <f t="shared" si="3"/>
        <v>7</v>
      </c>
      <c r="N8" s="272">
        <v>7</v>
      </c>
      <c r="O8" s="25"/>
      <c r="P8" s="25"/>
      <c r="Q8" s="24"/>
      <c r="R8" s="25"/>
      <c r="S8" s="25"/>
      <c r="T8" s="25"/>
      <c r="U8" s="25"/>
      <c r="V8" s="25"/>
      <c r="W8" s="24"/>
      <c r="X8" s="24"/>
      <c r="Y8" s="24"/>
      <c r="Z8" s="25"/>
      <c r="AA8" s="25"/>
      <c r="AB8" s="26"/>
      <c r="AC8" s="232">
        <v>0.76736111111111116</v>
      </c>
      <c r="AD8" s="28"/>
      <c r="AE8" s="34"/>
      <c r="AF8" s="29"/>
      <c r="AG8" s="29"/>
      <c r="AH8" s="29"/>
      <c r="AI8" s="28"/>
      <c r="AJ8" s="28"/>
      <c r="AK8" s="28"/>
      <c r="AL8" s="28"/>
      <c r="AM8" s="28"/>
      <c r="AN8" s="28"/>
      <c r="AO8" s="28"/>
      <c r="AP8" s="28"/>
      <c r="AQ8" s="30"/>
    </row>
    <row r="9" spans="1:43" ht="12.9" customHeight="1" x14ac:dyDescent="0.3">
      <c r="A9" s="511"/>
      <c r="B9" s="36">
        <v>8</v>
      </c>
      <c r="C9" s="17" t="s">
        <v>44</v>
      </c>
      <c r="D9" s="215" t="s">
        <v>52</v>
      </c>
      <c r="E9" s="31">
        <v>1987</v>
      </c>
      <c r="F9" s="19">
        <f t="shared" si="0"/>
        <v>29</v>
      </c>
      <c r="G9" s="377" t="s">
        <v>53</v>
      </c>
      <c r="H9" s="21"/>
      <c r="I9" s="198"/>
      <c r="J9" s="22">
        <f>MIN(AC9:AC9:AQ9)</f>
        <v>0.78402777777777777</v>
      </c>
      <c r="K9" s="37">
        <f t="shared" si="1"/>
        <v>6</v>
      </c>
      <c r="L9" s="2">
        <f t="shared" si="2"/>
        <v>1</v>
      </c>
      <c r="M9" s="3">
        <f t="shared" si="3"/>
        <v>6</v>
      </c>
      <c r="N9" s="272">
        <v>6</v>
      </c>
      <c r="O9" s="25"/>
      <c r="P9" s="25"/>
      <c r="Q9" s="24"/>
      <c r="R9" s="25"/>
      <c r="S9" s="25"/>
      <c r="T9" s="25"/>
      <c r="U9" s="25"/>
      <c r="V9" s="25"/>
      <c r="W9" s="24"/>
      <c r="X9" s="25"/>
      <c r="Y9" s="24"/>
      <c r="Z9" s="25"/>
      <c r="AA9" s="25"/>
      <c r="AB9" s="26"/>
      <c r="AC9" s="27">
        <v>0.78402777777777777</v>
      </c>
      <c r="AD9" s="28"/>
      <c r="AE9" s="34"/>
      <c r="AF9" s="29"/>
      <c r="AG9" s="29"/>
      <c r="AH9" s="29"/>
      <c r="AI9" s="28"/>
      <c r="AJ9" s="33"/>
      <c r="AK9" s="28"/>
      <c r="AL9" s="28"/>
      <c r="AM9" s="28"/>
      <c r="AN9" s="28"/>
      <c r="AO9" s="28"/>
      <c r="AP9" s="28"/>
      <c r="AQ9" s="30"/>
    </row>
    <row r="10" spans="1:43" ht="12.9" customHeight="1" x14ac:dyDescent="0.3">
      <c r="A10" s="511"/>
      <c r="B10" s="36">
        <v>9</v>
      </c>
      <c r="C10" s="17" t="s">
        <v>44</v>
      </c>
      <c r="D10" s="214" t="s">
        <v>57</v>
      </c>
      <c r="E10" s="18">
        <v>1987</v>
      </c>
      <c r="F10" s="19">
        <f t="shared" si="0"/>
        <v>29</v>
      </c>
      <c r="G10" s="20" t="s">
        <v>58</v>
      </c>
      <c r="H10" s="21"/>
      <c r="I10" s="198"/>
      <c r="J10" s="22">
        <f>MIN(AC10:AC10:AQ10)</f>
        <v>0.78541666666666676</v>
      </c>
      <c r="K10" s="37">
        <f t="shared" si="1"/>
        <v>5</v>
      </c>
      <c r="L10" s="2">
        <f t="shared" si="2"/>
        <v>1</v>
      </c>
      <c r="M10" s="3">
        <f t="shared" si="3"/>
        <v>5</v>
      </c>
      <c r="N10" s="272">
        <v>5</v>
      </c>
      <c r="O10" s="25"/>
      <c r="P10" s="25"/>
      <c r="Q10" s="25"/>
      <c r="R10" s="25"/>
      <c r="S10" s="25"/>
      <c r="T10" s="25"/>
      <c r="U10" s="24"/>
      <c r="V10" s="25"/>
      <c r="W10" s="24"/>
      <c r="X10" s="25"/>
      <c r="Y10" s="24"/>
      <c r="Z10" s="25"/>
      <c r="AA10" s="25"/>
      <c r="AB10" s="26"/>
      <c r="AC10" s="27">
        <v>0.78541666666666676</v>
      </c>
      <c r="AD10" s="29"/>
      <c r="AE10" s="28"/>
      <c r="AF10" s="29"/>
      <c r="AG10" s="29"/>
      <c r="AH10" s="29"/>
      <c r="AI10" s="28"/>
      <c r="AJ10" s="33"/>
      <c r="AK10" s="28"/>
      <c r="AL10" s="28"/>
      <c r="AM10" s="28"/>
      <c r="AN10" s="28"/>
      <c r="AO10" s="28"/>
      <c r="AP10" s="28"/>
      <c r="AQ10" s="30"/>
    </row>
    <row r="11" spans="1:43" ht="12.9" customHeight="1" x14ac:dyDescent="0.3">
      <c r="A11" s="511"/>
      <c r="B11" s="36">
        <v>10</v>
      </c>
      <c r="C11" s="17" t="s">
        <v>44</v>
      </c>
      <c r="D11" s="215" t="s">
        <v>286</v>
      </c>
      <c r="E11" s="31">
        <v>2000</v>
      </c>
      <c r="F11" s="19">
        <f t="shared" si="0"/>
        <v>16</v>
      </c>
      <c r="G11" s="32" t="s">
        <v>58</v>
      </c>
      <c r="H11" s="21" t="s">
        <v>47</v>
      </c>
      <c r="I11" s="198"/>
      <c r="J11" s="22">
        <f>MIN(AC11:AC11:AQ11)</f>
        <v>0.82847222222222217</v>
      </c>
      <c r="K11" s="37">
        <f t="shared" si="1"/>
        <v>4</v>
      </c>
      <c r="L11" s="2">
        <f t="shared" si="2"/>
        <v>1</v>
      </c>
      <c r="M11" s="3">
        <f t="shared" si="3"/>
        <v>4</v>
      </c>
      <c r="N11" s="272">
        <v>4</v>
      </c>
      <c r="O11" s="25"/>
      <c r="P11" s="25"/>
      <c r="Q11" s="25"/>
      <c r="R11" s="25"/>
      <c r="S11" s="25"/>
      <c r="T11" s="25"/>
      <c r="U11" s="25"/>
      <c r="V11" s="25"/>
      <c r="W11" s="24"/>
      <c r="X11" s="25"/>
      <c r="Y11" s="25"/>
      <c r="Z11" s="25"/>
      <c r="AA11" s="25"/>
      <c r="AB11" s="26"/>
      <c r="AC11" s="232">
        <v>0.82847222222222217</v>
      </c>
      <c r="AD11" s="28"/>
      <c r="AE11" s="28"/>
      <c r="AF11" s="29"/>
      <c r="AG11" s="29"/>
      <c r="AH11" s="29"/>
      <c r="AI11" s="28"/>
      <c r="AJ11" s="33"/>
      <c r="AK11" s="28"/>
      <c r="AL11" s="28"/>
      <c r="AM11" s="28"/>
      <c r="AN11" s="28"/>
      <c r="AO11" s="28"/>
      <c r="AP11" s="28"/>
      <c r="AQ11" s="30"/>
    </row>
    <row r="12" spans="1:43" ht="12.9" customHeight="1" x14ac:dyDescent="0.3">
      <c r="A12" s="511"/>
      <c r="B12" s="36">
        <v>11</v>
      </c>
      <c r="C12" s="17"/>
      <c r="D12" s="215"/>
      <c r="E12" s="31"/>
      <c r="F12" s="19"/>
      <c r="G12" s="63"/>
      <c r="H12" s="21"/>
      <c r="I12" s="198"/>
      <c r="J12" s="22">
        <f>MIN(AC12:AC12:AQ12)</f>
        <v>0</v>
      </c>
      <c r="K12" s="348">
        <f t="shared" ref="K12:K16" si="4">IF(COUNTIF(N12:AB12,"&gt;=0")&lt;11,SUM(N12:AB12),SUM(LARGE(N12:AB12,1),LARGE(N12:AB12,2),LARGE(N12:AB12,3),LARGE(N12:AB12,4),LARGE(N12:AB12,5),LARGE(N12:AB12,6),LARGE(N12:AB12,7),LARGE(N12:AB12,8),LARGE(N12:AB12,9),LARGE(N12:AB12,10)))</f>
        <v>0</v>
      </c>
      <c r="L12" s="2">
        <f t="shared" ref="L12:L16" si="5">SUM(COUNTIF(N12:AB12,"&gt;-1"))</f>
        <v>0</v>
      </c>
      <c r="M12" s="3">
        <f t="shared" ref="M12:M16" si="6">SUM(N12:AB12)</f>
        <v>0</v>
      </c>
      <c r="N12" s="24"/>
      <c r="O12" s="25"/>
      <c r="P12" s="25"/>
      <c r="Q12" s="25"/>
      <c r="R12" s="25"/>
      <c r="S12" s="25"/>
      <c r="T12" s="25"/>
      <c r="U12" s="25"/>
      <c r="V12" s="25"/>
      <c r="W12" s="24"/>
      <c r="X12" s="25"/>
      <c r="Y12" s="25"/>
      <c r="Z12" s="25"/>
      <c r="AA12" s="25"/>
      <c r="AB12" s="26"/>
      <c r="AC12" s="231"/>
      <c r="AD12" s="28"/>
      <c r="AE12" s="34"/>
      <c r="AF12" s="29"/>
      <c r="AG12" s="29"/>
      <c r="AH12" s="29"/>
      <c r="AI12" s="28"/>
      <c r="AJ12" s="33"/>
      <c r="AK12" s="28"/>
      <c r="AL12" s="28"/>
      <c r="AM12" s="28"/>
      <c r="AN12" s="28"/>
      <c r="AO12" s="28"/>
      <c r="AP12" s="28"/>
      <c r="AQ12" s="30"/>
    </row>
    <row r="13" spans="1:43" ht="12.9" customHeight="1" x14ac:dyDescent="0.3">
      <c r="A13" s="511"/>
      <c r="B13" s="36">
        <v>12</v>
      </c>
      <c r="C13" s="17"/>
      <c r="D13" s="215"/>
      <c r="E13" s="31"/>
      <c r="F13" s="19"/>
      <c r="G13" s="32"/>
      <c r="H13" s="21"/>
      <c r="I13" s="198"/>
      <c r="J13" s="22">
        <f>MIN(AC13:AC13:AQ13)</f>
        <v>0</v>
      </c>
      <c r="K13" s="348">
        <f t="shared" si="4"/>
        <v>0</v>
      </c>
      <c r="L13" s="2">
        <f t="shared" si="5"/>
        <v>0</v>
      </c>
      <c r="M13" s="3">
        <f t="shared" si="6"/>
        <v>0</v>
      </c>
      <c r="N13" s="24"/>
      <c r="O13" s="25"/>
      <c r="P13" s="25"/>
      <c r="Q13" s="25"/>
      <c r="R13" s="25"/>
      <c r="S13" s="25"/>
      <c r="T13" s="25"/>
      <c r="U13" s="25"/>
      <c r="V13" s="25"/>
      <c r="W13" s="24"/>
      <c r="X13" s="25"/>
      <c r="Y13" s="25"/>
      <c r="Z13" s="25"/>
      <c r="AA13" s="25"/>
      <c r="AB13" s="26"/>
      <c r="AC13" s="231"/>
      <c r="AD13" s="28"/>
      <c r="AE13" s="34"/>
      <c r="AF13" s="29"/>
      <c r="AG13" s="29"/>
      <c r="AH13" s="29"/>
      <c r="AI13" s="28"/>
      <c r="AJ13" s="33"/>
      <c r="AK13" s="28"/>
      <c r="AL13" s="28"/>
      <c r="AM13" s="28"/>
      <c r="AN13" s="28"/>
      <c r="AO13" s="28"/>
      <c r="AP13" s="28"/>
      <c r="AQ13" s="30"/>
    </row>
    <row r="14" spans="1:43" ht="12.9" customHeight="1" x14ac:dyDescent="0.3">
      <c r="A14" s="511"/>
      <c r="B14" s="36">
        <v>13</v>
      </c>
      <c r="C14" s="17"/>
      <c r="D14" s="215"/>
      <c r="E14" s="31"/>
      <c r="F14" s="19"/>
      <c r="G14" s="32"/>
      <c r="H14" s="21"/>
      <c r="I14" s="198"/>
      <c r="J14" s="22">
        <f>MIN(AC14:AC14:AQ14)</f>
        <v>0</v>
      </c>
      <c r="K14" s="348">
        <f t="shared" si="4"/>
        <v>0</v>
      </c>
      <c r="L14" s="2">
        <f t="shared" si="5"/>
        <v>0</v>
      </c>
      <c r="M14" s="3">
        <f t="shared" si="6"/>
        <v>0</v>
      </c>
      <c r="N14" s="24"/>
      <c r="O14" s="25"/>
      <c r="P14" s="25"/>
      <c r="Q14" s="25"/>
      <c r="R14" s="25"/>
      <c r="S14" s="25"/>
      <c r="T14" s="25"/>
      <c r="U14" s="25"/>
      <c r="V14" s="25"/>
      <c r="W14" s="24"/>
      <c r="X14" s="25"/>
      <c r="Y14" s="25"/>
      <c r="Z14" s="25"/>
      <c r="AA14" s="25"/>
      <c r="AB14" s="26"/>
      <c r="AC14" s="27"/>
      <c r="AD14" s="28"/>
      <c r="AE14" s="28"/>
      <c r="AF14" s="29"/>
      <c r="AG14" s="29"/>
      <c r="AH14" s="29"/>
      <c r="AI14" s="34"/>
      <c r="AJ14" s="33"/>
      <c r="AK14" s="28"/>
      <c r="AL14" s="28"/>
      <c r="AM14" s="28"/>
      <c r="AN14" s="28"/>
      <c r="AO14" s="28"/>
      <c r="AP14" s="28"/>
      <c r="AQ14" s="30"/>
    </row>
    <row r="15" spans="1:43" ht="12.9" customHeight="1" x14ac:dyDescent="0.3">
      <c r="A15" s="511"/>
      <c r="B15" s="36">
        <v>14</v>
      </c>
      <c r="C15" s="17"/>
      <c r="D15" s="215"/>
      <c r="E15" s="31"/>
      <c r="F15" s="19"/>
      <c r="G15" s="32"/>
      <c r="H15" s="21"/>
      <c r="I15" s="198"/>
      <c r="J15" s="22">
        <f>MIN(AC15:AC15:AQ15)</f>
        <v>0</v>
      </c>
      <c r="K15" s="348">
        <f t="shared" si="4"/>
        <v>0</v>
      </c>
      <c r="L15" s="2">
        <f t="shared" si="5"/>
        <v>0</v>
      </c>
      <c r="M15" s="3">
        <f t="shared" si="6"/>
        <v>0</v>
      </c>
      <c r="N15" s="24"/>
      <c r="O15" s="25"/>
      <c r="P15" s="25"/>
      <c r="Q15" s="25"/>
      <c r="R15" s="25"/>
      <c r="S15" s="24"/>
      <c r="T15" s="25"/>
      <c r="U15" s="25"/>
      <c r="V15" s="25"/>
      <c r="W15" s="24"/>
      <c r="X15" s="25"/>
      <c r="Y15" s="25"/>
      <c r="Z15" s="25"/>
      <c r="AA15" s="25"/>
      <c r="AB15" s="26"/>
      <c r="AC15" s="231"/>
      <c r="AD15" s="28"/>
      <c r="AE15" s="34"/>
      <c r="AF15" s="29"/>
      <c r="AG15" s="29"/>
      <c r="AH15" s="29"/>
      <c r="AI15" s="28"/>
      <c r="AJ15" s="33"/>
      <c r="AK15" s="28"/>
      <c r="AL15" s="28"/>
      <c r="AM15" s="28"/>
      <c r="AN15" s="28"/>
      <c r="AO15" s="28"/>
      <c r="AP15" s="28"/>
      <c r="AQ15" s="30"/>
    </row>
    <row r="16" spans="1:43" ht="12.9" customHeight="1" x14ac:dyDescent="0.3">
      <c r="A16" s="511"/>
      <c r="B16" s="36">
        <v>15</v>
      </c>
      <c r="C16" s="17"/>
      <c r="D16" s="215"/>
      <c r="E16" s="31"/>
      <c r="F16" s="19"/>
      <c r="G16" s="32"/>
      <c r="H16" s="21"/>
      <c r="I16" s="198"/>
      <c r="J16" s="22">
        <f>MIN(AC16:AC16:AQ16)</f>
        <v>0</v>
      </c>
      <c r="K16" s="348">
        <f t="shared" si="4"/>
        <v>0</v>
      </c>
      <c r="L16" s="2">
        <f t="shared" si="5"/>
        <v>0</v>
      </c>
      <c r="M16" s="3">
        <f t="shared" si="6"/>
        <v>0</v>
      </c>
      <c r="N16" s="24"/>
      <c r="O16" s="25"/>
      <c r="P16" s="25"/>
      <c r="Q16" s="25"/>
      <c r="R16" s="25"/>
      <c r="S16" s="24"/>
      <c r="T16" s="25"/>
      <c r="U16" s="25"/>
      <c r="V16" s="25"/>
      <c r="W16" s="24"/>
      <c r="X16" s="25"/>
      <c r="Y16" s="25"/>
      <c r="Z16" s="25"/>
      <c r="AA16" s="25"/>
      <c r="AB16" s="26"/>
      <c r="AC16" s="231"/>
      <c r="AD16" s="28"/>
      <c r="AE16" s="34"/>
      <c r="AF16" s="29"/>
      <c r="AG16" s="29"/>
      <c r="AH16" s="29"/>
      <c r="AI16" s="28"/>
      <c r="AJ16" s="33"/>
      <c r="AK16" s="28"/>
      <c r="AL16" s="28"/>
      <c r="AM16" s="28"/>
      <c r="AN16" s="28"/>
      <c r="AO16" s="28"/>
      <c r="AP16" s="28"/>
      <c r="AQ16" s="30"/>
    </row>
    <row r="17" spans="1:43" ht="12.9" customHeight="1" x14ac:dyDescent="0.35">
      <c r="A17" s="391"/>
      <c r="B17" s="392">
        <v>10</v>
      </c>
      <c r="C17" s="393"/>
      <c r="D17" s="394"/>
      <c r="E17" s="392"/>
      <c r="F17" s="392"/>
      <c r="G17" s="395"/>
      <c r="H17" s="396"/>
      <c r="I17" s="397"/>
      <c r="J17" s="398"/>
      <c r="K17" s="399"/>
      <c r="L17" s="400"/>
      <c r="M17" s="401">
        <f t="shared" ref="M17" si="7">SUM(N17:AB17)</f>
        <v>12</v>
      </c>
      <c r="N17" s="402">
        <f t="shared" ref="N17:AB17" si="8">COUNTIF(N2:N16,"&gt;-1")</f>
        <v>8</v>
      </c>
      <c r="O17" s="403">
        <f t="shared" si="8"/>
        <v>4</v>
      </c>
      <c r="P17" s="403">
        <f t="shared" si="8"/>
        <v>0</v>
      </c>
      <c r="Q17" s="403">
        <f t="shared" si="8"/>
        <v>0</v>
      </c>
      <c r="R17" s="403">
        <f t="shared" si="8"/>
        <v>0</v>
      </c>
      <c r="S17" s="403">
        <f t="shared" si="8"/>
        <v>0</v>
      </c>
      <c r="T17" s="403">
        <f t="shared" si="8"/>
        <v>0</v>
      </c>
      <c r="U17" s="403">
        <f t="shared" si="8"/>
        <v>0</v>
      </c>
      <c r="V17" s="403">
        <f t="shared" si="8"/>
        <v>0</v>
      </c>
      <c r="W17" s="403">
        <f t="shared" si="8"/>
        <v>0</v>
      </c>
      <c r="X17" s="403">
        <f t="shared" si="8"/>
        <v>0</v>
      </c>
      <c r="Y17" s="403">
        <f t="shared" si="8"/>
        <v>0</v>
      </c>
      <c r="Z17" s="403">
        <f t="shared" si="8"/>
        <v>0</v>
      </c>
      <c r="AA17" s="403">
        <f t="shared" si="8"/>
        <v>0</v>
      </c>
      <c r="AB17" s="404">
        <f t="shared" si="8"/>
        <v>0</v>
      </c>
      <c r="AC17" s="405"/>
      <c r="AD17" s="406"/>
      <c r="AE17" s="407"/>
      <c r="AF17" s="406"/>
      <c r="AG17" s="406"/>
      <c r="AH17" s="406"/>
      <c r="AI17" s="406"/>
      <c r="AJ17" s="406"/>
      <c r="AK17" s="406"/>
      <c r="AL17" s="406"/>
      <c r="AM17" s="406"/>
      <c r="AN17" s="143"/>
      <c r="AO17" s="143"/>
      <c r="AP17" s="406"/>
      <c r="AQ17" s="408"/>
    </row>
    <row r="18" spans="1:43" ht="12.9" customHeight="1" x14ac:dyDescent="0.35">
      <c r="A18" s="411" t="s">
        <v>0</v>
      </c>
      <c r="B18" s="412" t="s">
        <v>1</v>
      </c>
      <c r="C18" s="413" t="s">
        <v>2</v>
      </c>
      <c r="D18" s="414" t="s">
        <v>3</v>
      </c>
      <c r="E18" s="415" t="s">
        <v>4</v>
      </c>
      <c r="F18" s="415" t="s">
        <v>5</v>
      </c>
      <c r="G18" s="416" t="s">
        <v>6</v>
      </c>
      <c r="H18" s="417" t="s">
        <v>7</v>
      </c>
      <c r="I18" s="418" t="s">
        <v>8</v>
      </c>
      <c r="J18" s="419" t="s">
        <v>9</v>
      </c>
      <c r="K18" s="420" t="s">
        <v>10</v>
      </c>
      <c r="L18" s="421" t="s">
        <v>11</v>
      </c>
      <c r="M18" s="422" t="s">
        <v>12</v>
      </c>
      <c r="N18" s="423" t="s">
        <v>13</v>
      </c>
      <c r="O18" s="415" t="s">
        <v>14</v>
      </c>
      <c r="P18" s="415" t="s">
        <v>15</v>
      </c>
      <c r="Q18" s="415" t="s">
        <v>16</v>
      </c>
      <c r="R18" s="415" t="s">
        <v>17</v>
      </c>
      <c r="S18" s="415" t="s">
        <v>18</v>
      </c>
      <c r="T18" s="415" t="s">
        <v>19</v>
      </c>
      <c r="U18" s="415" t="s">
        <v>20</v>
      </c>
      <c r="V18" s="415" t="s">
        <v>21</v>
      </c>
      <c r="W18" s="415" t="s">
        <v>22</v>
      </c>
      <c r="X18" s="415" t="s">
        <v>23</v>
      </c>
      <c r="Y18" s="415" t="s">
        <v>24</v>
      </c>
      <c r="Z18" s="415" t="s">
        <v>25</v>
      </c>
      <c r="AA18" s="415" t="s">
        <v>26</v>
      </c>
      <c r="AB18" s="424" t="s">
        <v>27</v>
      </c>
      <c r="AC18" s="425" t="s">
        <v>28</v>
      </c>
      <c r="AD18" s="426" t="s">
        <v>29</v>
      </c>
      <c r="AE18" s="426" t="s">
        <v>30</v>
      </c>
      <c r="AF18" s="426" t="s">
        <v>31</v>
      </c>
      <c r="AG18" s="426" t="s">
        <v>32</v>
      </c>
      <c r="AH18" s="426" t="s">
        <v>33</v>
      </c>
      <c r="AI18" s="426" t="s">
        <v>34</v>
      </c>
      <c r="AJ18" s="426" t="s">
        <v>35</v>
      </c>
      <c r="AK18" s="426" t="s">
        <v>36</v>
      </c>
      <c r="AL18" s="426" t="s">
        <v>37</v>
      </c>
      <c r="AM18" s="426" t="s">
        <v>38</v>
      </c>
      <c r="AN18" s="426" t="s">
        <v>39</v>
      </c>
      <c r="AO18" s="426" t="s">
        <v>40</v>
      </c>
      <c r="AP18" s="426" t="s">
        <v>41</v>
      </c>
      <c r="AQ18" s="427" t="s">
        <v>42</v>
      </c>
    </row>
    <row r="19" spans="1:43" ht="12.9" customHeight="1" x14ac:dyDescent="0.3">
      <c r="A19" s="510" t="s">
        <v>65</v>
      </c>
      <c r="B19" s="84">
        <v>1</v>
      </c>
      <c r="C19" s="49" t="s">
        <v>66</v>
      </c>
      <c r="D19" s="217" t="s">
        <v>67</v>
      </c>
      <c r="E19" s="50">
        <v>1980</v>
      </c>
      <c r="F19" s="80">
        <f t="shared" ref="F19:F34" si="9">SUM(2016-E19)</f>
        <v>36</v>
      </c>
      <c r="G19" s="51" t="s">
        <v>68</v>
      </c>
      <c r="H19" s="409"/>
      <c r="I19" s="199"/>
      <c r="J19" s="410">
        <f>MIN(AC19:AC19:AQ19)</f>
        <v>0.68263888888888891</v>
      </c>
      <c r="K19" s="133">
        <f t="shared" ref="K19:K34" si="10">IF(COUNTIF(N19:AB19,"&gt;=0")&lt;11,SUM(N19:AB19),SUM(LARGE(N19:AB19,1),LARGE(N19:AB19,2),LARGE(N19:AB19,3),LARGE(N19:AB19,4),LARGE(N19:AB19,5),LARGE(N19:AB19,6),LARGE(N19:AB19,7),LARGE(N19:AB19,8),LARGE(N19:AB19,9),LARGE(N19:AB19,10)))</f>
        <v>20</v>
      </c>
      <c r="L19" s="356">
        <f t="shared" ref="L19:L27" si="11">SUM(COUNTIF(N19:AB19,"&gt;-1"))</f>
        <v>2</v>
      </c>
      <c r="M19" s="355">
        <f t="shared" ref="M19:M27" si="12">SUM(N19:AB19)</f>
        <v>20</v>
      </c>
      <c r="N19" s="127">
        <v>10</v>
      </c>
      <c r="O19" s="127">
        <v>10</v>
      </c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96"/>
      <c r="AC19" s="52">
        <v>0.68263888888888891</v>
      </c>
      <c r="AD19" s="53">
        <v>0.70347222222222217</v>
      </c>
      <c r="AE19" s="54"/>
      <c r="AF19" s="54"/>
      <c r="AG19" s="53"/>
      <c r="AH19" s="53"/>
      <c r="AI19" s="54"/>
      <c r="AJ19" s="53"/>
      <c r="AK19" s="53"/>
      <c r="AL19" s="54"/>
      <c r="AM19" s="54"/>
      <c r="AN19" s="53"/>
      <c r="AO19" s="53"/>
      <c r="AP19" s="53"/>
      <c r="AQ19" s="55"/>
    </row>
    <row r="20" spans="1:43" ht="12.9" customHeight="1" x14ac:dyDescent="0.3">
      <c r="A20" s="511"/>
      <c r="B20" s="36">
        <v>2</v>
      </c>
      <c r="C20" s="17" t="s">
        <v>66</v>
      </c>
      <c r="D20" s="214" t="s">
        <v>69</v>
      </c>
      <c r="E20" s="18">
        <v>1980</v>
      </c>
      <c r="F20" s="19">
        <f t="shared" si="9"/>
        <v>36</v>
      </c>
      <c r="G20" s="384" t="s">
        <v>63</v>
      </c>
      <c r="H20" s="21"/>
      <c r="I20" s="200"/>
      <c r="J20" s="22">
        <f>MIN(AC20:AC20:AQ20)</f>
        <v>0.7284722222222223</v>
      </c>
      <c r="K20" s="37">
        <f t="shared" si="10"/>
        <v>18</v>
      </c>
      <c r="L20" s="2">
        <f t="shared" si="11"/>
        <v>2</v>
      </c>
      <c r="M20" s="3">
        <f t="shared" si="12"/>
        <v>18</v>
      </c>
      <c r="N20" s="272">
        <v>9</v>
      </c>
      <c r="O20" s="272">
        <v>9</v>
      </c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56"/>
      <c r="AC20" s="27">
        <v>0.74236111111111114</v>
      </c>
      <c r="AD20" s="29">
        <v>0.7284722222222223</v>
      </c>
      <c r="AE20" s="28"/>
      <c r="AF20" s="28"/>
      <c r="AG20" s="28"/>
      <c r="AH20" s="28"/>
      <c r="AI20" s="29"/>
      <c r="AJ20" s="28"/>
      <c r="AK20" s="29"/>
      <c r="AL20" s="29"/>
      <c r="AM20" s="29"/>
      <c r="AN20" s="28"/>
      <c r="AO20" s="28"/>
      <c r="AP20" s="28"/>
      <c r="AQ20" s="30"/>
    </row>
    <row r="21" spans="1:43" ht="12.9" customHeight="1" x14ac:dyDescent="0.3">
      <c r="A21" s="511"/>
      <c r="B21" s="36">
        <v>3</v>
      </c>
      <c r="C21" s="17" t="s">
        <v>66</v>
      </c>
      <c r="D21" s="214" t="s">
        <v>70</v>
      </c>
      <c r="E21" s="18">
        <v>1981</v>
      </c>
      <c r="F21" s="19">
        <f t="shared" si="9"/>
        <v>35</v>
      </c>
      <c r="G21" s="377" t="s">
        <v>53</v>
      </c>
      <c r="H21" s="21"/>
      <c r="I21" s="200"/>
      <c r="J21" s="22">
        <f>MIN(AC21:AC21:AQ21)</f>
        <v>0.80972222222222223</v>
      </c>
      <c r="K21" s="37">
        <f t="shared" si="10"/>
        <v>13</v>
      </c>
      <c r="L21" s="2">
        <f t="shared" si="11"/>
        <v>2</v>
      </c>
      <c r="M21" s="3">
        <f t="shared" si="12"/>
        <v>13</v>
      </c>
      <c r="N21" s="272">
        <v>6</v>
      </c>
      <c r="O21" s="272">
        <v>7</v>
      </c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56"/>
      <c r="AC21" s="27">
        <v>0.81319444444444444</v>
      </c>
      <c r="AD21" s="28">
        <v>0.80972222222222223</v>
      </c>
      <c r="AE21" s="28"/>
      <c r="AF21" s="28"/>
      <c r="AG21" s="29"/>
      <c r="AH21" s="28"/>
      <c r="AI21" s="28"/>
      <c r="AJ21" s="28"/>
      <c r="AK21" s="28"/>
      <c r="AL21" s="28"/>
      <c r="AM21" s="28"/>
      <c r="AN21" s="29"/>
      <c r="AO21" s="29"/>
      <c r="AP21" s="29"/>
      <c r="AQ21" s="30"/>
    </row>
    <row r="22" spans="1:43" ht="12.9" customHeight="1" x14ac:dyDescent="0.3">
      <c r="A22" s="511"/>
      <c r="B22" s="36">
        <v>4</v>
      </c>
      <c r="C22" s="17" t="s">
        <v>66</v>
      </c>
      <c r="D22" s="214" t="s">
        <v>79</v>
      </c>
      <c r="E22" s="18">
        <v>1980</v>
      </c>
      <c r="F22" s="19">
        <f t="shared" si="9"/>
        <v>36</v>
      </c>
      <c r="G22" s="378" t="s">
        <v>53</v>
      </c>
      <c r="H22" s="21"/>
      <c r="I22" s="200"/>
      <c r="J22" s="22">
        <f>MIN(AC22:AC22:AQ22)</f>
        <v>0.80069444444444438</v>
      </c>
      <c r="K22" s="37">
        <f t="shared" si="10"/>
        <v>12</v>
      </c>
      <c r="L22" s="2">
        <f t="shared" si="11"/>
        <v>2</v>
      </c>
      <c r="M22" s="3">
        <f t="shared" si="12"/>
        <v>12</v>
      </c>
      <c r="N22" s="272">
        <v>4</v>
      </c>
      <c r="O22" s="272">
        <v>8</v>
      </c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56"/>
      <c r="AC22" s="27">
        <v>0.82916666666666661</v>
      </c>
      <c r="AD22" s="28">
        <v>0.80069444444444438</v>
      </c>
      <c r="AE22" s="29"/>
      <c r="AF22" s="28"/>
      <c r="AG22" s="28"/>
      <c r="AH22" s="28"/>
      <c r="AI22" s="28"/>
      <c r="AJ22" s="29"/>
      <c r="AK22" s="29"/>
      <c r="AL22" s="28"/>
      <c r="AM22" s="28"/>
      <c r="AN22" s="29"/>
      <c r="AO22" s="28"/>
      <c r="AP22" s="29"/>
      <c r="AQ22" s="58"/>
    </row>
    <row r="23" spans="1:43" ht="12.9" customHeight="1" x14ac:dyDescent="0.3">
      <c r="A23" s="511"/>
      <c r="B23" s="36">
        <v>5</v>
      </c>
      <c r="C23" s="17" t="s">
        <v>66</v>
      </c>
      <c r="D23" s="215" t="s">
        <v>48</v>
      </c>
      <c r="E23" s="31">
        <v>1986</v>
      </c>
      <c r="F23" s="19">
        <f t="shared" si="9"/>
        <v>30</v>
      </c>
      <c r="G23" s="32" t="s">
        <v>49</v>
      </c>
      <c r="H23" s="21"/>
      <c r="I23" s="200"/>
      <c r="J23" s="22">
        <f>MIN(AC23:AC23:AQ23)</f>
        <v>0.81527777777777777</v>
      </c>
      <c r="K23" s="37">
        <f t="shared" si="10"/>
        <v>9</v>
      </c>
      <c r="L23" s="2">
        <f t="shared" si="11"/>
        <v>2</v>
      </c>
      <c r="M23" s="3">
        <f t="shared" si="12"/>
        <v>9</v>
      </c>
      <c r="N23" s="272">
        <v>3</v>
      </c>
      <c r="O23" s="272">
        <v>6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56"/>
      <c r="AC23" s="61">
        <v>0.8340277777777777</v>
      </c>
      <c r="AD23" s="28">
        <v>0.81527777777777777</v>
      </c>
      <c r="AE23" s="28"/>
      <c r="AF23" s="29"/>
      <c r="AG23" s="29"/>
      <c r="AH23" s="29"/>
      <c r="AI23" s="28"/>
      <c r="AJ23" s="28"/>
      <c r="AK23" s="29"/>
      <c r="AL23" s="29"/>
      <c r="AM23" s="29"/>
      <c r="AN23" s="28"/>
      <c r="AO23" s="28"/>
      <c r="AP23" s="29"/>
      <c r="AQ23" s="30"/>
    </row>
    <row r="24" spans="1:43" ht="12.9" customHeight="1" x14ac:dyDescent="0.3">
      <c r="A24" s="511"/>
      <c r="B24" s="36">
        <v>6</v>
      </c>
      <c r="C24" s="17" t="s">
        <v>66</v>
      </c>
      <c r="D24" s="214" t="s">
        <v>83</v>
      </c>
      <c r="E24" s="18">
        <v>1983</v>
      </c>
      <c r="F24" s="19">
        <f t="shared" si="9"/>
        <v>33</v>
      </c>
      <c r="G24" s="82" t="s">
        <v>55</v>
      </c>
      <c r="H24" s="21"/>
      <c r="I24" s="200"/>
      <c r="J24" s="22">
        <f>MIN(AC24:AC24:AQ24)</f>
        <v>0.76597222222222217</v>
      </c>
      <c r="K24" s="37">
        <f t="shared" si="10"/>
        <v>8</v>
      </c>
      <c r="L24" s="2">
        <f t="shared" si="11"/>
        <v>1</v>
      </c>
      <c r="M24" s="3">
        <f t="shared" si="12"/>
        <v>8</v>
      </c>
      <c r="N24" s="272">
        <v>8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56"/>
      <c r="AC24" s="61">
        <v>0.76597222222222217</v>
      </c>
      <c r="AD24" s="57"/>
      <c r="AE24" s="28"/>
      <c r="AF24" s="29"/>
      <c r="AG24" s="29"/>
      <c r="AH24" s="29"/>
      <c r="AI24" s="29"/>
      <c r="AJ24" s="28"/>
      <c r="AK24" s="28"/>
      <c r="AL24" s="28"/>
      <c r="AM24" s="28"/>
      <c r="AN24" s="29"/>
      <c r="AO24" s="28"/>
      <c r="AP24" s="29"/>
      <c r="AQ24" s="58"/>
    </row>
    <row r="25" spans="1:43" ht="12.9" customHeight="1" x14ac:dyDescent="0.3">
      <c r="A25" s="511"/>
      <c r="B25" s="36">
        <v>7</v>
      </c>
      <c r="C25" s="17" t="s">
        <v>66</v>
      </c>
      <c r="D25" s="215" t="s">
        <v>77</v>
      </c>
      <c r="E25" s="31">
        <v>1982</v>
      </c>
      <c r="F25" s="19">
        <f t="shared" si="9"/>
        <v>34</v>
      </c>
      <c r="G25" s="63" t="s">
        <v>55</v>
      </c>
      <c r="H25" s="21"/>
      <c r="I25" s="200"/>
      <c r="J25" s="22">
        <f>MIN(AC25:AC25:AQ25)</f>
        <v>0.7993055555555556</v>
      </c>
      <c r="K25" s="37">
        <f t="shared" si="10"/>
        <v>7</v>
      </c>
      <c r="L25" s="2">
        <f t="shared" si="11"/>
        <v>1</v>
      </c>
      <c r="M25" s="3">
        <f t="shared" si="12"/>
        <v>7</v>
      </c>
      <c r="N25" s="272">
        <v>7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6"/>
      <c r="AC25" s="61">
        <v>0.7993055555555556</v>
      </c>
      <c r="AD25" s="28"/>
      <c r="AE25" s="28"/>
      <c r="AF25" s="28"/>
      <c r="AG25" s="34"/>
      <c r="AH25" s="34"/>
      <c r="AI25" s="34"/>
      <c r="AJ25" s="34"/>
      <c r="AK25" s="34"/>
      <c r="AL25" s="29"/>
      <c r="AM25" s="34"/>
      <c r="AN25" s="34"/>
      <c r="AO25" s="29"/>
      <c r="AP25" s="235"/>
      <c r="AQ25" s="35"/>
    </row>
    <row r="26" spans="1:43" ht="12.9" customHeight="1" x14ac:dyDescent="0.3">
      <c r="A26" s="511"/>
      <c r="B26" s="36">
        <v>8</v>
      </c>
      <c r="C26" s="17" t="s">
        <v>66</v>
      </c>
      <c r="D26" s="215" t="s">
        <v>87</v>
      </c>
      <c r="E26" s="31">
        <v>1977</v>
      </c>
      <c r="F26" s="19">
        <f t="shared" si="9"/>
        <v>39</v>
      </c>
      <c r="G26" s="82" t="s">
        <v>88</v>
      </c>
      <c r="H26" s="21"/>
      <c r="I26" s="200"/>
      <c r="J26" s="22">
        <f>MIN(AC26:AC26:AQ26)</f>
        <v>0.8354166666666667</v>
      </c>
      <c r="K26" s="37">
        <f t="shared" si="10"/>
        <v>6</v>
      </c>
      <c r="L26" s="2">
        <f t="shared" si="11"/>
        <v>2</v>
      </c>
      <c r="M26" s="3">
        <f t="shared" si="12"/>
        <v>6</v>
      </c>
      <c r="N26" s="272">
        <v>2</v>
      </c>
      <c r="O26" s="272">
        <v>4</v>
      </c>
      <c r="P26" s="24"/>
      <c r="Q26" s="24"/>
      <c r="R26" s="24"/>
      <c r="S26" s="25"/>
      <c r="T26" s="24"/>
      <c r="U26" s="24"/>
      <c r="V26" s="24"/>
      <c r="W26" s="24"/>
      <c r="X26" s="24"/>
      <c r="Y26" s="24"/>
      <c r="Z26" s="24"/>
      <c r="AA26" s="25"/>
      <c r="AB26" s="26"/>
      <c r="AC26" s="61">
        <v>0.8354166666666667</v>
      </c>
      <c r="AD26" s="64">
        <v>0.85416666666666663</v>
      </c>
      <c r="AE26" s="28"/>
      <c r="AF26" s="29"/>
      <c r="AG26" s="29"/>
      <c r="AH26" s="28"/>
      <c r="AI26" s="29"/>
      <c r="AJ26" s="28"/>
      <c r="AK26" s="29"/>
      <c r="AL26" s="28"/>
      <c r="AM26" s="28"/>
      <c r="AN26" s="29"/>
      <c r="AO26" s="28"/>
      <c r="AP26" s="29"/>
      <c r="AQ26" s="58"/>
    </row>
    <row r="27" spans="1:43" ht="12.9" customHeight="1" x14ac:dyDescent="0.3">
      <c r="A27" s="511"/>
      <c r="B27" s="36">
        <v>9</v>
      </c>
      <c r="C27" s="17" t="s">
        <v>66</v>
      </c>
      <c r="D27" s="214" t="s">
        <v>73</v>
      </c>
      <c r="E27" s="18">
        <v>1977</v>
      </c>
      <c r="F27" s="19">
        <f t="shared" si="9"/>
        <v>39</v>
      </c>
      <c r="G27" s="83" t="s">
        <v>72</v>
      </c>
      <c r="H27" s="21"/>
      <c r="I27" s="200"/>
      <c r="J27" s="22">
        <f>MIN(AC27:AC27:AQ27)</f>
        <v>0.82708333333333339</v>
      </c>
      <c r="K27" s="37">
        <f t="shared" si="10"/>
        <v>5</v>
      </c>
      <c r="L27" s="2">
        <f t="shared" si="11"/>
        <v>1</v>
      </c>
      <c r="M27" s="3">
        <f t="shared" si="12"/>
        <v>5</v>
      </c>
      <c r="N27" s="24"/>
      <c r="O27" s="272">
        <v>5</v>
      </c>
      <c r="P27" s="24"/>
      <c r="Q27" s="24"/>
      <c r="R27" s="24"/>
      <c r="S27" s="25"/>
      <c r="T27" s="25"/>
      <c r="U27" s="24"/>
      <c r="V27" s="24"/>
      <c r="W27" s="24"/>
      <c r="X27" s="25"/>
      <c r="Y27" s="24"/>
      <c r="Z27" s="24"/>
      <c r="AA27" s="25"/>
      <c r="AB27" s="26"/>
      <c r="AC27" s="107"/>
      <c r="AD27" s="62">
        <v>0.82708333333333339</v>
      </c>
      <c r="AE27" s="28"/>
      <c r="AF27" s="28"/>
      <c r="AG27" s="29"/>
      <c r="AH27" s="29"/>
      <c r="AI27" s="29"/>
      <c r="AJ27" s="29"/>
      <c r="AK27" s="29"/>
      <c r="AL27" s="29"/>
      <c r="AM27" s="29"/>
      <c r="AN27" s="28"/>
      <c r="AO27" s="28"/>
      <c r="AP27" s="29"/>
      <c r="AQ27" s="58"/>
    </row>
    <row r="28" spans="1:43" ht="12.9" customHeight="1" x14ac:dyDescent="0.3">
      <c r="A28" s="511"/>
      <c r="B28" s="36">
        <v>10</v>
      </c>
      <c r="C28" s="17" t="s">
        <v>66</v>
      </c>
      <c r="D28" s="214" t="s">
        <v>71</v>
      </c>
      <c r="E28" s="18">
        <v>1981</v>
      </c>
      <c r="F28" s="19">
        <f t="shared" si="9"/>
        <v>35</v>
      </c>
      <c r="G28" s="83" t="s">
        <v>72</v>
      </c>
      <c r="H28" s="21"/>
      <c r="I28" s="200"/>
      <c r="J28" s="22">
        <f>MIN(AC28:AC28:AQ28)</f>
        <v>0.81597222222222221</v>
      </c>
      <c r="K28" s="37">
        <f t="shared" si="10"/>
        <v>5</v>
      </c>
      <c r="L28" s="2">
        <f t="shared" ref="L28:L32" si="13">SUM(COUNTIF(N28:AB28,"&gt;-1"))</f>
        <v>1</v>
      </c>
      <c r="M28" s="3">
        <f t="shared" ref="M28:M34" si="14">SUM(N28:AB28)</f>
        <v>5</v>
      </c>
      <c r="N28" s="272">
        <v>5</v>
      </c>
      <c r="O28" s="24"/>
      <c r="P28" s="24"/>
      <c r="Q28" s="24"/>
      <c r="R28" s="24"/>
      <c r="S28" s="25"/>
      <c r="T28" s="25"/>
      <c r="U28" s="24"/>
      <c r="V28" s="25"/>
      <c r="W28" s="24"/>
      <c r="X28" s="25"/>
      <c r="Y28" s="25"/>
      <c r="Z28" s="24"/>
      <c r="AA28" s="25"/>
      <c r="AB28" s="26"/>
      <c r="AC28" s="61">
        <v>0.81597222222222221</v>
      </c>
      <c r="AD28" s="64"/>
      <c r="AE28" s="29"/>
      <c r="AF28" s="28"/>
      <c r="AG28" s="29"/>
      <c r="AH28" s="29"/>
      <c r="AI28" s="33"/>
      <c r="AJ28" s="33"/>
      <c r="AK28" s="29"/>
      <c r="AL28" s="29"/>
      <c r="AM28" s="29"/>
      <c r="AN28" s="29"/>
      <c r="AO28" s="29"/>
      <c r="AP28" s="29"/>
      <c r="AQ28" s="58"/>
    </row>
    <row r="29" spans="1:43" ht="12.9" customHeight="1" x14ac:dyDescent="0.3">
      <c r="A29" s="511"/>
      <c r="B29" s="36">
        <v>11</v>
      </c>
      <c r="C29" s="17" t="s">
        <v>66</v>
      </c>
      <c r="D29" s="215" t="s">
        <v>290</v>
      </c>
      <c r="E29" s="31">
        <v>1978</v>
      </c>
      <c r="F29" s="19">
        <f t="shared" si="9"/>
        <v>38</v>
      </c>
      <c r="G29" s="377" t="s">
        <v>53</v>
      </c>
      <c r="H29" s="21" t="s">
        <v>47</v>
      </c>
      <c r="I29" s="200"/>
      <c r="J29" s="22">
        <f>MIN(AC29:AC29:AQ29)</f>
        <v>0.90138888888888891</v>
      </c>
      <c r="K29" s="37">
        <f t="shared" si="10"/>
        <v>4</v>
      </c>
      <c r="L29" s="2">
        <f t="shared" si="13"/>
        <v>2</v>
      </c>
      <c r="M29" s="3">
        <f t="shared" si="14"/>
        <v>4</v>
      </c>
      <c r="N29" s="272">
        <v>1</v>
      </c>
      <c r="O29" s="272">
        <v>3</v>
      </c>
      <c r="P29" s="24"/>
      <c r="Q29" s="24"/>
      <c r="R29" s="24"/>
      <c r="S29" s="25"/>
      <c r="T29" s="25"/>
      <c r="U29" s="25"/>
      <c r="V29" s="25"/>
      <c r="W29" s="25"/>
      <c r="X29" s="25"/>
      <c r="Y29" s="25"/>
      <c r="Z29" s="25"/>
      <c r="AA29" s="25"/>
      <c r="AB29" s="26"/>
      <c r="AC29" s="60" t="s">
        <v>232</v>
      </c>
      <c r="AD29" s="62">
        <v>0.90138888888888891</v>
      </c>
      <c r="AE29" s="28"/>
      <c r="AF29" s="28"/>
      <c r="AG29" s="29"/>
      <c r="AH29" s="29"/>
      <c r="AI29" s="29"/>
      <c r="AJ29" s="29"/>
      <c r="AK29" s="29"/>
      <c r="AL29" s="29"/>
      <c r="AM29" s="29"/>
      <c r="AN29" s="28"/>
      <c r="AO29" s="29"/>
      <c r="AP29" s="29"/>
      <c r="AQ29" s="30"/>
    </row>
    <row r="30" spans="1:43" ht="12.9" customHeight="1" x14ac:dyDescent="0.3">
      <c r="A30" s="511"/>
      <c r="B30" s="36">
        <v>12</v>
      </c>
      <c r="C30" s="17" t="s">
        <v>66</v>
      </c>
      <c r="D30" s="215" t="s">
        <v>89</v>
      </c>
      <c r="E30" s="31">
        <v>1979</v>
      </c>
      <c r="F30" s="19">
        <f t="shared" si="9"/>
        <v>37</v>
      </c>
      <c r="G30" s="82" t="s">
        <v>55</v>
      </c>
      <c r="H30" s="21"/>
      <c r="I30" s="200"/>
      <c r="J30" s="22">
        <f>MIN(AC30:AC30:AQ30)</f>
        <v>0.87638888888888899</v>
      </c>
      <c r="K30" s="37">
        <f t="shared" si="10"/>
        <v>1</v>
      </c>
      <c r="L30" s="2">
        <f t="shared" si="13"/>
        <v>1</v>
      </c>
      <c r="M30" s="3">
        <f t="shared" si="14"/>
        <v>1</v>
      </c>
      <c r="N30" s="272">
        <v>1</v>
      </c>
      <c r="O30" s="24"/>
      <c r="P30" s="24"/>
      <c r="Q30" s="24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6"/>
      <c r="AC30" s="61">
        <v>0.87638888888888899</v>
      </c>
      <c r="AD30" s="62"/>
      <c r="AE30" s="28"/>
      <c r="AF30" s="28"/>
      <c r="AG30" s="29"/>
      <c r="AH30" s="29"/>
      <c r="AI30" s="28"/>
      <c r="AJ30" s="29"/>
      <c r="AK30" s="29"/>
      <c r="AL30" s="28"/>
      <c r="AM30" s="28"/>
      <c r="AN30" s="29"/>
      <c r="AO30" s="28"/>
      <c r="AP30" s="65"/>
      <c r="AQ30" s="30"/>
    </row>
    <row r="31" spans="1:43" ht="12.9" customHeight="1" x14ac:dyDescent="0.3">
      <c r="A31" s="511"/>
      <c r="B31" s="36">
        <v>13</v>
      </c>
      <c r="C31" s="17" t="s">
        <v>66</v>
      </c>
      <c r="D31" s="215" t="s">
        <v>288</v>
      </c>
      <c r="E31" s="31">
        <v>1980</v>
      </c>
      <c r="F31" s="19">
        <f t="shared" si="9"/>
        <v>36</v>
      </c>
      <c r="G31" s="83" t="s">
        <v>289</v>
      </c>
      <c r="H31" s="21" t="s">
        <v>378</v>
      </c>
      <c r="I31" s="200"/>
      <c r="J31" s="22">
        <f>MIN(AC31:AC31:AQ31)</f>
        <v>0.88750000000000007</v>
      </c>
      <c r="K31" s="37">
        <f t="shared" si="10"/>
        <v>1</v>
      </c>
      <c r="L31" s="2">
        <f t="shared" si="13"/>
        <v>1</v>
      </c>
      <c r="M31" s="3">
        <f t="shared" si="14"/>
        <v>1</v>
      </c>
      <c r="N31" s="272">
        <v>1</v>
      </c>
      <c r="O31" s="25"/>
      <c r="P31" s="25"/>
      <c r="Q31" s="24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6"/>
      <c r="AC31" s="61">
        <v>0.88750000000000007</v>
      </c>
      <c r="AD31" s="62"/>
      <c r="AE31" s="34"/>
      <c r="AF31" s="28"/>
      <c r="AG31" s="29"/>
      <c r="AH31" s="29"/>
      <c r="AI31" s="29"/>
      <c r="AJ31" s="29"/>
      <c r="AK31" s="29"/>
      <c r="AL31" s="29"/>
      <c r="AM31" s="29"/>
      <c r="AN31" s="34"/>
      <c r="AO31" s="28"/>
      <c r="AP31" s="29"/>
      <c r="AQ31" s="58"/>
    </row>
    <row r="32" spans="1:43" ht="12.9" customHeight="1" x14ac:dyDescent="0.3">
      <c r="A32" s="511"/>
      <c r="B32" s="36">
        <v>14</v>
      </c>
      <c r="C32" s="17" t="s">
        <v>66</v>
      </c>
      <c r="D32" s="215" t="s">
        <v>90</v>
      </c>
      <c r="E32" s="31">
        <v>1979</v>
      </c>
      <c r="F32" s="19">
        <f t="shared" si="9"/>
        <v>37</v>
      </c>
      <c r="G32" s="377" t="s">
        <v>53</v>
      </c>
      <c r="H32" s="21"/>
      <c r="I32" s="200"/>
      <c r="J32" s="22">
        <f>MIN(AC32:AC32:AQ32)</f>
        <v>0.96250000000000002</v>
      </c>
      <c r="K32" s="37">
        <f t="shared" si="10"/>
        <v>1</v>
      </c>
      <c r="L32" s="2">
        <f t="shared" si="13"/>
        <v>1</v>
      </c>
      <c r="M32" s="3">
        <f t="shared" si="14"/>
        <v>1</v>
      </c>
      <c r="N32" s="272">
        <v>1</v>
      </c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5"/>
      <c r="Z32" s="25"/>
      <c r="AA32" s="25"/>
      <c r="AB32" s="26"/>
      <c r="AC32" s="61">
        <v>0.96250000000000002</v>
      </c>
      <c r="AD32" s="62"/>
      <c r="AE32" s="28"/>
      <c r="AF32" s="28"/>
      <c r="AG32" s="29"/>
      <c r="AH32" s="29"/>
      <c r="AI32" s="29"/>
      <c r="AJ32" s="29"/>
      <c r="AK32" s="29"/>
      <c r="AL32" s="29"/>
      <c r="AM32" s="29"/>
      <c r="AN32" s="28"/>
      <c r="AO32" s="28"/>
      <c r="AP32" s="29"/>
      <c r="AQ32" s="58"/>
    </row>
    <row r="33" spans="1:43" ht="12.9" customHeight="1" x14ac:dyDescent="0.3">
      <c r="A33" s="511"/>
      <c r="B33" s="36">
        <v>15</v>
      </c>
      <c r="C33" s="17" t="s">
        <v>66</v>
      </c>
      <c r="D33" s="215" t="s">
        <v>81</v>
      </c>
      <c r="E33" s="31">
        <v>1977</v>
      </c>
      <c r="F33" s="19">
        <f t="shared" si="9"/>
        <v>39</v>
      </c>
      <c r="G33" s="59" t="s">
        <v>82</v>
      </c>
      <c r="H33" s="21"/>
      <c r="I33" s="200"/>
      <c r="J33" s="60" t="s">
        <v>168</v>
      </c>
      <c r="K33" s="37">
        <f t="shared" si="10"/>
        <v>1</v>
      </c>
      <c r="L33" s="2">
        <f t="shared" ref="L33:L34" si="15">SUM(COUNTIF(N33:AB33,"&gt;-1"))</f>
        <v>1</v>
      </c>
      <c r="M33" s="3">
        <f t="shared" si="14"/>
        <v>1</v>
      </c>
      <c r="N33" s="272">
        <v>1</v>
      </c>
      <c r="O33" s="25"/>
      <c r="P33" s="25"/>
      <c r="Q33" s="24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6"/>
      <c r="AC33" s="60" t="s">
        <v>168</v>
      </c>
      <c r="AD33" s="64"/>
      <c r="AE33" s="28"/>
      <c r="AF33" s="28"/>
      <c r="AG33" s="29"/>
      <c r="AH33" s="29"/>
      <c r="AI33" s="29"/>
      <c r="AJ33" s="29"/>
      <c r="AK33" s="29"/>
      <c r="AL33" s="33"/>
      <c r="AM33" s="29"/>
      <c r="AN33" s="29"/>
      <c r="AO33" s="28"/>
      <c r="AP33" s="29"/>
      <c r="AQ33" s="58"/>
    </row>
    <row r="34" spans="1:43" ht="12.9" customHeight="1" x14ac:dyDescent="0.3">
      <c r="A34" s="511"/>
      <c r="B34" s="36">
        <v>16</v>
      </c>
      <c r="C34" s="17" t="s">
        <v>66</v>
      </c>
      <c r="D34" s="215" t="s">
        <v>74</v>
      </c>
      <c r="E34" s="354">
        <v>1984</v>
      </c>
      <c r="F34" s="19">
        <f t="shared" si="9"/>
        <v>32</v>
      </c>
      <c r="G34" s="83" t="s">
        <v>55</v>
      </c>
      <c r="H34" s="21"/>
      <c r="I34" s="200"/>
      <c r="J34" s="60" t="s">
        <v>165</v>
      </c>
      <c r="K34" s="37">
        <f t="shared" si="10"/>
        <v>1</v>
      </c>
      <c r="L34" s="2">
        <f t="shared" si="15"/>
        <v>1</v>
      </c>
      <c r="M34" s="3">
        <f t="shared" si="14"/>
        <v>1</v>
      </c>
      <c r="N34" s="272">
        <v>1</v>
      </c>
      <c r="O34" s="25"/>
      <c r="P34" s="25"/>
      <c r="Q34" s="24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6"/>
      <c r="AC34" s="60" t="s">
        <v>165</v>
      </c>
      <c r="AD34" s="62"/>
      <c r="AE34" s="28"/>
      <c r="AF34" s="28"/>
      <c r="AG34" s="29"/>
      <c r="AH34" s="29"/>
      <c r="AI34" s="28"/>
      <c r="AJ34" s="29"/>
      <c r="AK34" s="29"/>
      <c r="AL34" s="29"/>
      <c r="AM34" s="28"/>
      <c r="AN34" s="28"/>
      <c r="AO34" s="28"/>
      <c r="AP34" s="29"/>
      <c r="AQ34" s="58"/>
    </row>
    <row r="35" spans="1:43" ht="12.9" customHeight="1" x14ac:dyDescent="0.3">
      <c r="A35" s="511"/>
      <c r="B35" s="36">
        <v>17</v>
      </c>
      <c r="C35" s="17" t="s">
        <v>66</v>
      </c>
      <c r="D35" s="214"/>
      <c r="E35" s="18"/>
      <c r="F35" s="19"/>
      <c r="G35" s="63"/>
      <c r="H35" s="21"/>
      <c r="I35" s="200"/>
      <c r="J35" s="22"/>
      <c r="K35" s="348">
        <f t="shared" ref="K35:K38" si="16">IF(COUNTIF(N35:AB35,"&gt;=0")&lt;11,SUM(N35:AB35),SUM(LARGE(N35:AB35,1),LARGE(N35:AB35,2),LARGE(N35:AB35,3),LARGE(N35:AB35,4),LARGE(N35:AB35,5),LARGE(N35:AB35,6),LARGE(N35:AB35,7),LARGE(N35:AB35,8),LARGE(N35:AB35,9),LARGE(N35:AB35,10)))</f>
        <v>0</v>
      </c>
      <c r="L35" s="229"/>
      <c r="M35" s="230"/>
      <c r="N35" s="24"/>
      <c r="O35" s="25"/>
      <c r="P35" s="25"/>
      <c r="Q35" s="24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6"/>
      <c r="AC35" s="27"/>
      <c r="AD35" s="64"/>
      <c r="AE35" s="28"/>
      <c r="AF35" s="28"/>
      <c r="AG35" s="28"/>
      <c r="AH35" s="33"/>
      <c r="AI35" s="29"/>
      <c r="AJ35" s="29"/>
      <c r="AK35" s="29"/>
      <c r="AL35" s="29"/>
      <c r="AM35" s="29"/>
      <c r="AN35" s="28"/>
      <c r="AO35" s="28"/>
      <c r="AP35" s="29"/>
      <c r="AQ35" s="58"/>
    </row>
    <row r="36" spans="1:43" ht="12.9" customHeight="1" x14ac:dyDescent="0.3">
      <c r="A36" s="511"/>
      <c r="B36" s="36">
        <v>18</v>
      </c>
      <c r="C36" s="17" t="s">
        <v>66</v>
      </c>
      <c r="D36" s="215"/>
      <c r="E36" s="31"/>
      <c r="F36" s="19"/>
      <c r="G36" s="59"/>
      <c r="H36" s="21"/>
      <c r="I36" s="200"/>
      <c r="J36" s="22"/>
      <c r="K36" s="348">
        <f t="shared" si="16"/>
        <v>0</v>
      </c>
      <c r="L36" s="229"/>
      <c r="M36" s="230"/>
      <c r="N36" s="24"/>
      <c r="O36" s="25"/>
      <c r="P36" s="25"/>
      <c r="Q36" s="24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6"/>
      <c r="AC36" s="27"/>
      <c r="AD36" s="62"/>
      <c r="AE36" s="28"/>
      <c r="AF36" s="28"/>
      <c r="AG36" s="28"/>
      <c r="AH36" s="33"/>
      <c r="AI36" s="29"/>
      <c r="AJ36" s="29"/>
      <c r="AK36" s="29"/>
      <c r="AL36" s="29"/>
      <c r="AM36" s="29"/>
      <c r="AN36" s="28"/>
      <c r="AO36" s="28"/>
      <c r="AP36" s="29"/>
      <c r="AQ36" s="58"/>
    </row>
    <row r="37" spans="1:43" ht="12.9" customHeight="1" x14ac:dyDescent="0.3">
      <c r="A37" s="511"/>
      <c r="B37" s="36">
        <v>19</v>
      </c>
      <c r="C37" s="17" t="s">
        <v>66</v>
      </c>
      <c r="D37" s="215"/>
      <c r="E37" s="31"/>
      <c r="F37" s="19"/>
      <c r="G37" s="82"/>
      <c r="H37" s="21"/>
      <c r="I37" s="200"/>
      <c r="J37" s="22"/>
      <c r="K37" s="348">
        <f t="shared" si="16"/>
        <v>0</v>
      </c>
      <c r="L37" s="229"/>
      <c r="M37" s="230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6"/>
      <c r="AC37" s="27"/>
      <c r="AD37" s="64"/>
      <c r="AE37" s="29"/>
      <c r="AF37" s="29"/>
      <c r="AG37" s="34"/>
      <c r="AH37" s="29"/>
      <c r="AI37" s="29"/>
      <c r="AJ37" s="28"/>
      <c r="AK37" s="29"/>
      <c r="AL37" s="29"/>
      <c r="AM37" s="29"/>
      <c r="AN37" s="28"/>
      <c r="AO37" s="28"/>
      <c r="AP37" s="29"/>
      <c r="AQ37" s="58"/>
    </row>
    <row r="38" spans="1:43" ht="12.9" customHeight="1" x14ac:dyDescent="0.3">
      <c r="A38" s="511"/>
      <c r="B38" s="36">
        <v>20</v>
      </c>
      <c r="C38" s="17" t="s">
        <v>66</v>
      </c>
      <c r="D38" s="215"/>
      <c r="E38" s="31"/>
      <c r="F38" s="19"/>
      <c r="G38" s="59"/>
      <c r="H38" s="21"/>
      <c r="I38" s="200"/>
      <c r="J38" s="22"/>
      <c r="K38" s="348">
        <f t="shared" si="16"/>
        <v>0</v>
      </c>
      <c r="L38" s="229"/>
      <c r="M38" s="230"/>
      <c r="N38" s="24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6"/>
      <c r="AC38" s="27"/>
      <c r="AD38" s="62"/>
      <c r="AE38" s="28"/>
      <c r="AF38" s="28"/>
      <c r="AG38" s="28"/>
      <c r="AH38" s="33"/>
      <c r="AI38" s="29"/>
      <c r="AJ38" s="29"/>
      <c r="AK38" s="29"/>
      <c r="AL38" s="29"/>
      <c r="AM38" s="29"/>
      <c r="AN38" s="28"/>
      <c r="AO38" s="28"/>
      <c r="AP38" s="29"/>
      <c r="AQ38" s="58"/>
    </row>
    <row r="39" spans="1:43" ht="12.9" customHeight="1" x14ac:dyDescent="0.3">
      <c r="A39" s="518"/>
      <c r="B39" s="67">
        <v>16</v>
      </c>
      <c r="C39" s="68"/>
      <c r="D39" s="218"/>
      <c r="E39" s="67"/>
      <c r="F39" s="67"/>
      <c r="G39" s="69"/>
      <c r="H39" s="70"/>
      <c r="I39" s="71"/>
      <c r="J39" s="72"/>
      <c r="K39" s="351"/>
      <c r="L39" s="236"/>
      <c r="M39" s="234">
        <f t="shared" ref="M39" si="17">SUM(N39:AB39)</f>
        <v>23</v>
      </c>
      <c r="N39" s="73">
        <f t="shared" ref="N39:AB39" si="18">COUNTIF(N19:N38,"&gt;-1")</f>
        <v>15</v>
      </c>
      <c r="O39" s="73">
        <f t="shared" si="18"/>
        <v>8</v>
      </c>
      <c r="P39" s="73">
        <f t="shared" si="18"/>
        <v>0</v>
      </c>
      <c r="Q39" s="73">
        <f t="shared" si="18"/>
        <v>0</v>
      </c>
      <c r="R39" s="73">
        <f t="shared" si="18"/>
        <v>0</v>
      </c>
      <c r="S39" s="73">
        <f t="shared" si="18"/>
        <v>0</v>
      </c>
      <c r="T39" s="73">
        <f t="shared" si="18"/>
        <v>0</v>
      </c>
      <c r="U39" s="73">
        <f t="shared" si="18"/>
        <v>0</v>
      </c>
      <c r="V39" s="73">
        <f t="shared" si="18"/>
        <v>0</v>
      </c>
      <c r="W39" s="73">
        <f t="shared" si="18"/>
        <v>0</v>
      </c>
      <c r="X39" s="73">
        <f t="shared" si="18"/>
        <v>0</v>
      </c>
      <c r="Y39" s="73">
        <f t="shared" si="18"/>
        <v>0</v>
      </c>
      <c r="Z39" s="73">
        <f t="shared" si="18"/>
        <v>0</v>
      </c>
      <c r="AA39" s="73">
        <f t="shared" si="18"/>
        <v>0</v>
      </c>
      <c r="AB39" s="74">
        <f t="shared" si="18"/>
        <v>0</v>
      </c>
      <c r="AC39" s="75"/>
      <c r="AD39" s="76"/>
      <c r="AE39" s="77"/>
      <c r="AF39" s="76"/>
      <c r="AG39" s="76"/>
      <c r="AH39" s="76"/>
      <c r="AI39" s="76"/>
      <c r="AJ39" s="76"/>
      <c r="AK39" s="76"/>
      <c r="AL39" s="76"/>
      <c r="AM39" s="76"/>
      <c r="AN39" s="78"/>
      <c r="AO39" s="78"/>
      <c r="AP39" s="76"/>
      <c r="AQ39" s="79"/>
    </row>
    <row r="40" spans="1:43" ht="12.9" customHeight="1" x14ac:dyDescent="0.35">
      <c r="A40" s="411" t="s">
        <v>0</v>
      </c>
      <c r="B40" s="412" t="s">
        <v>1</v>
      </c>
      <c r="C40" s="413" t="s">
        <v>2</v>
      </c>
      <c r="D40" s="414" t="s">
        <v>3</v>
      </c>
      <c r="E40" s="415" t="s">
        <v>4</v>
      </c>
      <c r="F40" s="415" t="s">
        <v>5</v>
      </c>
      <c r="G40" s="416" t="s">
        <v>6</v>
      </c>
      <c r="H40" s="417" t="s">
        <v>7</v>
      </c>
      <c r="I40" s="418" t="s">
        <v>8</v>
      </c>
      <c r="J40" s="419" t="s">
        <v>9</v>
      </c>
      <c r="K40" s="420" t="s">
        <v>10</v>
      </c>
      <c r="L40" s="421" t="s">
        <v>11</v>
      </c>
      <c r="M40" s="422" t="s">
        <v>12</v>
      </c>
      <c r="N40" s="423" t="s">
        <v>13</v>
      </c>
      <c r="O40" s="415" t="s">
        <v>14</v>
      </c>
      <c r="P40" s="415" t="s">
        <v>15</v>
      </c>
      <c r="Q40" s="415" t="s">
        <v>16</v>
      </c>
      <c r="R40" s="415" t="s">
        <v>17</v>
      </c>
      <c r="S40" s="415" t="s">
        <v>18</v>
      </c>
      <c r="T40" s="415" t="s">
        <v>19</v>
      </c>
      <c r="U40" s="415" t="s">
        <v>20</v>
      </c>
      <c r="V40" s="415" t="s">
        <v>21</v>
      </c>
      <c r="W40" s="415" t="s">
        <v>22</v>
      </c>
      <c r="X40" s="415" t="s">
        <v>23</v>
      </c>
      <c r="Y40" s="415" t="s">
        <v>24</v>
      </c>
      <c r="Z40" s="415" t="s">
        <v>25</v>
      </c>
      <c r="AA40" s="415" t="s">
        <v>26</v>
      </c>
      <c r="AB40" s="424" t="s">
        <v>27</v>
      </c>
      <c r="AC40" s="425" t="s">
        <v>28</v>
      </c>
      <c r="AD40" s="426" t="s">
        <v>29</v>
      </c>
      <c r="AE40" s="426" t="s">
        <v>30</v>
      </c>
      <c r="AF40" s="426" t="s">
        <v>31</v>
      </c>
      <c r="AG40" s="426" t="s">
        <v>32</v>
      </c>
      <c r="AH40" s="426" t="s">
        <v>33</v>
      </c>
      <c r="AI40" s="426" t="s">
        <v>34</v>
      </c>
      <c r="AJ40" s="426" t="s">
        <v>35</v>
      </c>
      <c r="AK40" s="426" t="s">
        <v>36</v>
      </c>
      <c r="AL40" s="426" t="s">
        <v>37</v>
      </c>
      <c r="AM40" s="426" t="s">
        <v>38</v>
      </c>
      <c r="AN40" s="426" t="s">
        <v>39</v>
      </c>
      <c r="AO40" s="426" t="s">
        <v>40</v>
      </c>
      <c r="AP40" s="426" t="s">
        <v>41</v>
      </c>
      <c r="AQ40" s="427" t="s">
        <v>42</v>
      </c>
    </row>
    <row r="41" spans="1:43" ht="12.9" customHeight="1" x14ac:dyDescent="0.3">
      <c r="A41" s="510" t="s">
        <v>91</v>
      </c>
      <c r="B41" s="84">
        <v>1</v>
      </c>
      <c r="C41" s="49" t="s">
        <v>92</v>
      </c>
      <c r="D41" s="219" t="s">
        <v>94</v>
      </c>
      <c r="E41" s="50">
        <v>1972</v>
      </c>
      <c r="F41" s="19">
        <f t="shared" ref="F41:F57" si="19">SUM(2016-E41)</f>
        <v>44</v>
      </c>
      <c r="G41" s="385" t="s">
        <v>63</v>
      </c>
      <c r="H41" s="21"/>
      <c r="I41" s="199"/>
      <c r="J41" s="22">
        <f>MIN(AC41:AC41:AQ41)</f>
        <v>0.76458333333333339</v>
      </c>
      <c r="K41" s="133">
        <f t="shared" ref="K41:K57" si="20">IF(COUNTIF(N41:AB41,"&gt;=0")&lt;11,SUM(N41:AB41),SUM(LARGE(N41:AB41,1),LARGE(N41:AB41,2),LARGE(N41:AB41,3),LARGE(N41:AB41,4),LARGE(N41:AB41,5),LARGE(N41:AB41,6),LARGE(N41:AB41,7),LARGE(N41:AB41,8),LARGE(N41:AB41,9),LARGE(N41:AB41,10)))</f>
        <v>18</v>
      </c>
      <c r="L41" s="2">
        <f t="shared" ref="L41:L49" si="21">SUM(COUNTIF(N41:AB41,"&gt;-1"))</f>
        <v>2</v>
      </c>
      <c r="M41" s="3">
        <f t="shared" ref="M41:M49" si="22">SUM(N41:AB41)</f>
        <v>18</v>
      </c>
      <c r="N41" s="363">
        <v>9</v>
      </c>
      <c r="O41" s="272">
        <v>9</v>
      </c>
      <c r="P41" s="126"/>
      <c r="Q41" s="126"/>
      <c r="R41" s="24"/>
      <c r="S41" s="24"/>
      <c r="T41" s="25"/>
      <c r="U41" s="126"/>
      <c r="V41" s="126"/>
      <c r="W41" s="24"/>
      <c r="X41" s="24"/>
      <c r="Y41" s="24"/>
      <c r="Z41" s="24"/>
      <c r="AA41" s="24"/>
      <c r="AB41" s="56"/>
      <c r="AC41" s="52">
        <v>0.76458333333333339</v>
      </c>
      <c r="AD41" s="81">
        <v>0.76666666666666661</v>
      </c>
      <c r="AE41" s="53"/>
      <c r="AF41" s="53"/>
      <c r="AG41" s="53"/>
      <c r="AH41" s="54"/>
      <c r="AI41" s="53"/>
      <c r="AJ41" s="53"/>
      <c r="AK41" s="54"/>
      <c r="AL41" s="53"/>
      <c r="AM41" s="53"/>
      <c r="AN41" s="53"/>
      <c r="AO41" s="53"/>
      <c r="AP41" s="53"/>
      <c r="AQ41" s="55"/>
    </row>
    <row r="42" spans="1:43" ht="12.9" customHeight="1" x14ac:dyDescent="0.3">
      <c r="A42" s="511"/>
      <c r="B42" s="36">
        <v>2</v>
      </c>
      <c r="C42" s="17" t="s">
        <v>92</v>
      </c>
      <c r="D42" s="220" t="s">
        <v>291</v>
      </c>
      <c r="E42" s="18">
        <v>1976</v>
      </c>
      <c r="F42" s="19">
        <f t="shared" si="19"/>
        <v>40</v>
      </c>
      <c r="G42" s="379" t="s">
        <v>53</v>
      </c>
      <c r="H42" s="21"/>
      <c r="I42" s="200"/>
      <c r="J42" s="22">
        <f>MIN(AC42:AC42:AQ42)</f>
        <v>0.77083333333333337</v>
      </c>
      <c r="K42" s="37">
        <f t="shared" si="20"/>
        <v>16</v>
      </c>
      <c r="L42" s="2">
        <f t="shared" si="21"/>
        <v>2</v>
      </c>
      <c r="M42" s="3">
        <f t="shared" si="22"/>
        <v>16</v>
      </c>
      <c r="N42" s="272">
        <v>8</v>
      </c>
      <c r="O42" s="272">
        <v>8</v>
      </c>
      <c r="P42" s="24"/>
      <c r="Q42" s="24"/>
      <c r="R42" s="86"/>
      <c r="S42" s="24"/>
      <c r="T42" s="25"/>
      <c r="U42" s="24"/>
      <c r="V42" s="24"/>
      <c r="W42" s="86"/>
      <c r="X42" s="25"/>
      <c r="Y42" s="87"/>
      <c r="Z42" s="25"/>
      <c r="AA42" s="25"/>
      <c r="AB42" s="88"/>
      <c r="AC42" s="27">
        <v>0.77083333333333337</v>
      </c>
      <c r="AD42" s="57">
        <v>0.77569444444444446</v>
      </c>
      <c r="AE42" s="29"/>
      <c r="AF42" s="29"/>
      <c r="AG42" s="29"/>
      <c r="AH42" s="29"/>
      <c r="AI42" s="28"/>
      <c r="AJ42" s="28"/>
      <c r="AK42" s="28"/>
      <c r="AL42" s="28"/>
      <c r="AM42" s="28"/>
      <c r="AN42" s="28"/>
      <c r="AO42" s="28"/>
      <c r="AP42" s="29"/>
      <c r="AQ42" s="30"/>
    </row>
    <row r="43" spans="1:43" ht="12.9" customHeight="1" x14ac:dyDescent="0.3">
      <c r="A43" s="511"/>
      <c r="B43" s="36">
        <v>3</v>
      </c>
      <c r="C43" s="17" t="s">
        <v>92</v>
      </c>
      <c r="D43" s="214" t="s">
        <v>96</v>
      </c>
      <c r="E43" s="18">
        <v>1973</v>
      </c>
      <c r="F43" s="19">
        <f t="shared" si="19"/>
        <v>43</v>
      </c>
      <c r="G43" s="380" t="s">
        <v>53</v>
      </c>
      <c r="H43" s="21"/>
      <c r="I43" s="201"/>
      <c r="J43" s="22">
        <f>MIN(AC43:AC43:AQ43)</f>
        <v>0.78611111111111109</v>
      </c>
      <c r="K43" s="37">
        <f t="shared" si="20"/>
        <v>13</v>
      </c>
      <c r="L43" s="2">
        <f t="shared" si="21"/>
        <v>2</v>
      </c>
      <c r="M43" s="3">
        <f t="shared" si="22"/>
        <v>13</v>
      </c>
      <c r="N43" s="272">
        <v>6</v>
      </c>
      <c r="O43" s="272">
        <v>7</v>
      </c>
      <c r="P43" s="24"/>
      <c r="Q43" s="24"/>
      <c r="R43" s="24"/>
      <c r="S43" s="24"/>
      <c r="T43" s="25"/>
      <c r="U43" s="24"/>
      <c r="V43" s="24"/>
      <c r="W43" s="24"/>
      <c r="X43" s="25"/>
      <c r="Y43" s="25"/>
      <c r="Z43" s="25"/>
      <c r="AA43" s="25"/>
      <c r="AB43" s="26"/>
      <c r="AC43" s="27">
        <v>0.79583333333333339</v>
      </c>
      <c r="AD43" s="57">
        <v>0.78611111111111109</v>
      </c>
      <c r="AE43" s="28"/>
      <c r="AF43" s="28"/>
      <c r="AG43" s="28"/>
      <c r="AH43" s="28"/>
      <c r="AI43" s="28"/>
      <c r="AJ43" s="28"/>
      <c r="AK43" s="28"/>
      <c r="AL43" s="28"/>
      <c r="AM43" s="29"/>
      <c r="AN43" s="28"/>
      <c r="AO43" s="28"/>
      <c r="AP43" s="29"/>
      <c r="AQ43" s="30"/>
    </row>
    <row r="44" spans="1:43" ht="12.9" customHeight="1" x14ac:dyDescent="0.3">
      <c r="A44" s="511"/>
      <c r="B44" s="36">
        <v>4</v>
      </c>
      <c r="C44" s="17" t="s">
        <v>92</v>
      </c>
      <c r="D44" s="357" t="s">
        <v>95</v>
      </c>
      <c r="E44" s="358">
        <v>1974</v>
      </c>
      <c r="F44" s="19">
        <f t="shared" si="19"/>
        <v>42</v>
      </c>
      <c r="G44" s="359" t="s">
        <v>55</v>
      </c>
      <c r="H44" s="21"/>
      <c r="I44" s="199"/>
      <c r="J44" s="22">
        <f>MIN(AC44:AC44:AQ44)</f>
        <v>0.7597222222222223</v>
      </c>
      <c r="K44" s="37">
        <f t="shared" si="20"/>
        <v>10</v>
      </c>
      <c r="L44" s="2">
        <f t="shared" si="21"/>
        <v>1</v>
      </c>
      <c r="M44" s="3">
        <f t="shared" si="22"/>
        <v>10</v>
      </c>
      <c r="N44" s="24"/>
      <c r="O44" s="23">
        <v>10</v>
      </c>
      <c r="P44" s="24"/>
      <c r="Q44" s="24"/>
      <c r="R44" s="24"/>
      <c r="S44" s="24"/>
      <c r="T44" s="25"/>
      <c r="U44" s="24"/>
      <c r="V44" s="24"/>
      <c r="W44" s="24"/>
      <c r="X44" s="25"/>
      <c r="Y44" s="25"/>
      <c r="Z44" s="25"/>
      <c r="AA44" s="25"/>
      <c r="AB44" s="26"/>
      <c r="AC44" s="27"/>
      <c r="AD44" s="29">
        <v>0.7597222222222223</v>
      </c>
      <c r="AE44" s="29"/>
      <c r="AF44" s="29"/>
      <c r="AG44" s="28"/>
      <c r="AH44" s="28"/>
      <c r="AI44" s="28"/>
      <c r="AJ44" s="29"/>
      <c r="AK44" s="28"/>
      <c r="AL44" s="28"/>
      <c r="AM44" s="29"/>
      <c r="AN44" s="28"/>
      <c r="AO44" s="28"/>
      <c r="AP44" s="28"/>
      <c r="AQ44" s="30"/>
    </row>
    <row r="45" spans="1:43" ht="12.9" customHeight="1" x14ac:dyDescent="0.3">
      <c r="A45" s="511"/>
      <c r="B45" s="36">
        <v>5</v>
      </c>
      <c r="C45" s="17" t="s">
        <v>92</v>
      </c>
      <c r="D45" s="220" t="s">
        <v>102</v>
      </c>
      <c r="E45" s="18">
        <v>1972</v>
      </c>
      <c r="F45" s="19">
        <f t="shared" si="19"/>
        <v>44</v>
      </c>
      <c r="G45" s="63" t="s">
        <v>103</v>
      </c>
      <c r="H45" s="21"/>
      <c r="I45" s="200"/>
      <c r="J45" s="22">
        <f>MIN(AC45:AC45:AQ45)</f>
        <v>0.81319444444444444</v>
      </c>
      <c r="K45" s="37">
        <f t="shared" si="20"/>
        <v>10</v>
      </c>
      <c r="L45" s="2">
        <f t="shared" si="21"/>
        <v>2</v>
      </c>
      <c r="M45" s="3">
        <f t="shared" si="22"/>
        <v>10</v>
      </c>
      <c r="N45" s="277">
        <v>4</v>
      </c>
      <c r="O45" s="272">
        <v>6</v>
      </c>
      <c r="P45" s="24"/>
      <c r="Q45" s="24"/>
      <c r="R45" s="86"/>
      <c r="S45" s="24"/>
      <c r="T45" s="25"/>
      <c r="U45" s="24"/>
      <c r="V45" s="24"/>
      <c r="W45" s="86"/>
      <c r="X45" s="25"/>
      <c r="Y45" s="25"/>
      <c r="Z45" s="25"/>
      <c r="AA45" s="25"/>
      <c r="AB45" s="26"/>
      <c r="AC45" s="27">
        <v>0.83263888888888893</v>
      </c>
      <c r="AD45" s="29">
        <v>0.81319444444444444</v>
      </c>
      <c r="AE45" s="28"/>
      <c r="AF45" s="28"/>
      <c r="AG45" s="28"/>
      <c r="AH45" s="28"/>
      <c r="AI45" s="29"/>
      <c r="AJ45" s="28"/>
      <c r="AK45" s="29"/>
      <c r="AL45" s="29"/>
      <c r="AM45" s="28"/>
      <c r="AN45" s="28"/>
      <c r="AO45" s="28"/>
      <c r="AP45" s="28"/>
      <c r="AQ45" s="30"/>
    </row>
    <row r="46" spans="1:43" ht="12.9" customHeight="1" x14ac:dyDescent="0.3">
      <c r="A46" s="511"/>
      <c r="B46" s="84">
        <v>6</v>
      </c>
      <c r="C46" s="49" t="s">
        <v>92</v>
      </c>
      <c r="D46" s="220" t="s">
        <v>93</v>
      </c>
      <c r="E46" s="19">
        <v>1972</v>
      </c>
      <c r="F46" s="19">
        <f t="shared" si="19"/>
        <v>44</v>
      </c>
      <c r="G46" s="377" t="s">
        <v>53</v>
      </c>
      <c r="H46" s="21"/>
      <c r="I46" s="200"/>
      <c r="J46" s="22">
        <f>MIN(AC46:AC46:AQ46)</f>
        <v>0.71250000000000002</v>
      </c>
      <c r="K46" s="37">
        <f t="shared" si="20"/>
        <v>10</v>
      </c>
      <c r="L46" s="2">
        <f t="shared" si="21"/>
        <v>1</v>
      </c>
      <c r="M46" s="3">
        <f t="shared" si="22"/>
        <v>10</v>
      </c>
      <c r="N46" s="23">
        <v>10</v>
      </c>
      <c r="O46" s="24"/>
      <c r="P46" s="24"/>
      <c r="Q46" s="24"/>
      <c r="R46" s="24"/>
      <c r="S46" s="24"/>
      <c r="T46" s="25"/>
      <c r="U46" s="24"/>
      <c r="V46" s="24"/>
      <c r="W46" s="24"/>
      <c r="X46" s="25"/>
      <c r="Y46" s="25"/>
      <c r="Z46" s="25"/>
      <c r="AA46" s="25"/>
      <c r="AB46" s="26"/>
      <c r="AC46" s="27">
        <v>0.71250000000000002</v>
      </c>
      <c r="AD46" s="57"/>
      <c r="AE46" s="29"/>
      <c r="AF46" s="29"/>
      <c r="AG46" s="28"/>
      <c r="AH46" s="28"/>
      <c r="AI46" s="28"/>
      <c r="AJ46" s="28"/>
      <c r="AK46" s="28"/>
      <c r="AL46" s="28"/>
      <c r="AM46" s="29"/>
      <c r="AN46" s="28"/>
      <c r="AO46" s="29"/>
      <c r="AP46" s="28"/>
      <c r="AQ46" s="30"/>
    </row>
    <row r="47" spans="1:43" ht="12.9" customHeight="1" x14ac:dyDescent="0.3">
      <c r="A47" s="511"/>
      <c r="B47" s="36">
        <v>7</v>
      </c>
      <c r="C47" s="17" t="s">
        <v>92</v>
      </c>
      <c r="D47" s="215" t="s">
        <v>292</v>
      </c>
      <c r="E47" s="31">
        <v>1970</v>
      </c>
      <c r="F47" s="19">
        <f t="shared" si="19"/>
        <v>46</v>
      </c>
      <c r="G47" s="63" t="s">
        <v>293</v>
      </c>
      <c r="H47" s="21" t="s">
        <v>47</v>
      </c>
      <c r="I47" s="202"/>
      <c r="J47" s="22">
        <f>MIN(AC47:AC47:AQ47)</f>
        <v>0.82986111111111116</v>
      </c>
      <c r="K47" s="37">
        <f t="shared" si="20"/>
        <v>8</v>
      </c>
      <c r="L47" s="2">
        <f t="shared" si="21"/>
        <v>2</v>
      </c>
      <c r="M47" s="3">
        <f t="shared" si="22"/>
        <v>8</v>
      </c>
      <c r="N47" s="272">
        <v>3</v>
      </c>
      <c r="O47" s="272">
        <v>5</v>
      </c>
      <c r="P47" s="24"/>
      <c r="Q47" s="24"/>
      <c r="R47" s="24"/>
      <c r="S47" s="24"/>
      <c r="T47" s="25"/>
      <c r="U47" s="24"/>
      <c r="V47" s="24"/>
      <c r="W47" s="24"/>
      <c r="X47" s="25"/>
      <c r="Y47" s="25"/>
      <c r="Z47" s="25"/>
      <c r="AA47" s="25"/>
      <c r="AB47" s="26"/>
      <c r="AC47" s="27">
        <v>0.8520833333333333</v>
      </c>
      <c r="AD47" s="57">
        <v>0.82986111111111116</v>
      </c>
      <c r="AE47" s="29"/>
      <c r="AF47" s="29"/>
      <c r="AG47" s="28"/>
      <c r="AH47" s="29"/>
      <c r="AI47" s="29"/>
      <c r="AJ47" s="28"/>
      <c r="AK47" s="28"/>
      <c r="AL47" s="28"/>
      <c r="AM47" s="29"/>
      <c r="AN47" s="28"/>
      <c r="AO47" s="28"/>
      <c r="AP47" s="28"/>
      <c r="AQ47" s="30"/>
    </row>
    <row r="48" spans="1:43" ht="12.9" customHeight="1" x14ac:dyDescent="0.3">
      <c r="A48" s="511"/>
      <c r="B48" s="36">
        <v>8</v>
      </c>
      <c r="C48" s="17" t="s">
        <v>92</v>
      </c>
      <c r="D48" s="220" t="s">
        <v>98</v>
      </c>
      <c r="E48" s="18">
        <v>1972</v>
      </c>
      <c r="F48" s="19">
        <f t="shared" si="19"/>
        <v>44</v>
      </c>
      <c r="G48" s="83" t="s">
        <v>99</v>
      </c>
      <c r="H48" s="21"/>
      <c r="I48" s="200"/>
      <c r="J48" s="22">
        <f>MIN(AC48:AC48:AQ48)</f>
        <v>0.78749999999999998</v>
      </c>
      <c r="K48" s="37">
        <f t="shared" si="20"/>
        <v>7</v>
      </c>
      <c r="L48" s="2">
        <f t="shared" si="21"/>
        <v>1</v>
      </c>
      <c r="M48" s="3">
        <f t="shared" si="22"/>
        <v>7</v>
      </c>
      <c r="N48" s="272">
        <v>7</v>
      </c>
      <c r="O48" s="24"/>
      <c r="P48" s="24"/>
      <c r="Q48" s="24"/>
      <c r="R48" s="24"/>
      <c r="S48" s="24"/>
      <c r="T48" s="25"/>
      <c r="U48" s="24"/>
      <c r="V48" s="24"/>
      <c r="W48" s="24"/>
      <c r="X48" s="25"/>
      <c r="Y48" s="25"/>
      <c r="Z48" s="25"/>
      <c r="AA48" s="25"/>
      <c r="AB48" s="26"/>
      <c r="AC48" s="27">
        <v>0.78749999999999998</v>
      </c>
      <c r="AD48" s="29"/>
      <c r="AE48" s="28"/>
      <c r="AF48" s="29"/>
      <c r="AG48" s="34"/>
      <c r="AH48" s="28"/>
      <c r="AI48" s="28"/>
      <c r="AJ48" s="29"/>
      <c r="AK48" s="28"/>
      <c r="AL48" s="28"/>
      <c r="AM48" s="29"/>
      <c r="AN48" s="85"/>
      <c r="AO48" s="28"/>
      <c r="AP48" s="28"/>
      <c r="AQ48" s="30"/>
    </row>
    <row r="49" spans="1:43" ht="12.9" customHeight="1" x14ac:dyDescent="0.3">
      <c r="A49" s="511"/>
      <c r="B49" s="36">
        <v>9</v>
      </c>
      <c r="C49" s="17" t="s">
        <v>92</v>
      </c>
      <c r="D49" s="220" t="s">
        <v>104</v>
      </c>
      <c r="E49" s="18">
        <v>1972</v>
      </c>
      <c r="F49" s="19">
        <f t="shared" si="19"/>
        <v>44</v>
      </c>
      <c r="G49" s="82" t="s">
        <v>55</v>
      </c>
      <c r="H49" s="21"/>
      <c r="I49" s="200"/>
      <c r="J49" s="22">
        <f>MIN(AC49:AC49:AQ49)</f>
        <v>0.83750000000000002</v>
      </c>
      <c r="K49" s="37">
        <f t="shared" si="20"/>
        <v>6</v>
      </c>
      <c r="L49" s="2">
        <f t="shared" si="21"/>
        <v>2</v>
      </c>
      <c r="M49" s="3">
        <f t="shared" si="22"/>
        <v>6</v>
      </c>
      <c r="N49" s="277">
        <v>2</v>
      </c>
      <c r="O49" s="272">
        <v>4</v>
      </c>
      <c r="P49" s="24"/>
      <c r="Q49" s="24"/>
      <c r="R49" s="24"/>
      <c r="S49" s="24"/>
      <c r="T49" s="25"/>
      <c r="U49" s="24"/>
      <c r="V49" s="24"/>
      <c r="W49" s="24"/>
      <c r="X49" s="25"/>
      <c r="Y49" s="25"/>
      <c r="Z49" s="25"/>
      <c r="AA49" s="25"/>
      <c r="AB49" s="26"/>
      <c r="AC49" s="27">
        <v>0.88263888888888886</v>
      </c>
      <c r="AD49" s="29">
        <v>0.83750000000000002</v>
      </c>
      <c r="AE49" s="28"/>
      <c r="AF49" s="29"/>
      <c r="AG49" s="28"/>
      <c r="AH49" s="29"/>
      <c r="AI49" s="28"/>
      <c r="AJ49" s="28"/>
      <c r="AK49" s="28"/>
      <c r="AL49" s="28"/>
      <c r="AM49" s="29"/>
      <c r="AN49" s="28"/>
      <c r="AO49" s="28"/>
      <c r="AP49" s="28"/>
      <c r="AQ49" s="58"/>
    </row>
    <row r="50" spans="1:43" ht="12.9" customHeight="1" x14ac:dyDescent="0.3">
      <c r="A50" s="511"/>
      <c r="B50" s="36">
        <v>10</v>
      </c>
      <c r="C50" s="17" t="s">
        <v>92</v>
      </c>
      <c r="D50" s="214" t="s">
        <v>105</v>
      </c>
      <c r="E50" s="18">
        <v>1971</v>
      </c>
      <c r="F50" s="19">
        <f t="shared" si="19"/>
        <v>45</v>
      </c>
      <c r="G50" s="380" t="s">
        <v>53</v>
      </c>
      <c r="H50" s="21"/>
      <c r="I50" s="199"/>
      <c r="J50" s="22">
        <f>MIN(AC50:AC50:AQ50)</f>
        <v>0.81597222222222221</v>
      </c>
      <c r="K50" s="37">
        <f t="shared" si="20"/>
        <v>5</v>
      </c>
      <c r="L50" s="2">
        <f t="shared" ref="L50:L55" si="23">SUM(COUNTIF(N50:AB50,"&gt;-1"))</f>
        <v>1</v>
      </c>
      <c r="M50" s="3">
        <f t="shared" ref="M50:M57" si="24">SUM(N50:AB50)</f>
        <v>5</v>
      </c>
      <c r="N50" s="272">
        <v>5</v>
      </c>
      <c r="O50" s="24"/>
      <c r="P50" s="24"/>
      <c r="Q50" s="24"/>
      <c r="R50" s="24"/>
      <c r="S50" s="24"/>
      <c r="T50" s="25"/>
      <c r="U50" s="24"/>
      <c r="V50" s="24"/>
      <c r="W50" s="25"/>
      <c r="X50" s="25"/>
      <c r="Y50" s="33"/>
      <c r="Z50" s="25"/>
      <c r="AA50" s="25"/>
      <c r="AB50" s="56"/>
      <c r="AC50" s="27">
        <v>0.81597222222222221</v>
      </c>
      <c r="AD50" s="57"/>
      <c r="AE50" s="29"/>
      <c r="AF50" s="29"/>
      <c r="AG50" s="34"/>
      <c r="AH50" s="28"/>
      <c r="AI50" s="28"/>
      <c r="AJ50" s="28"/>
      <c r="AK50" s="28"/>
      <c r="AL50" s="28"/>
      <c r="AM50" s="29"/>
      <c r="AN50" s="28"/>
      <c r="AO50" s="28"/>
      <c r="AP50" s="29"/>
      <c r="AQ50" s="58"/>
    </row>
    <row r="51" spans="1:43" ht="12.9" customHeight="1" x14ac:dyDescent="0.3">
      <c r="A51" s="511"/>
      <c r="B51" s="84">
        <v>11</v>
      </c>
      <c r="C51" s="49" t="s">
        <v>92</v>
      </c>
      <c r="D51" s="361" t="s">
        <v>80</v>
      </c>
      <c r="E51" s="362">
        <v>1976</v>
      </c>
      <c r="F51" s="19">
        <f t="shared" si="19"/>
        <v>40</v>
      </c>
      <c r="G51" s="381" t="s">
        <v>53</v>
      </c>
      <c r="H51" s="21"/>
      <c r="I51" s="200"/>
      <c r="J51" s="22">
        <f>MIN(AC51:AC51:AQ51)</f>
        <v>0.86736111111111114</v>
      </c>
      <c r="K51" s="37">
        <f t="shared" si="20"/>
        <v>3</v>
      </c>
      <c r="L51" s="2">
        <f t="shared" si="23"/>
        <v>1</v>
      </c>
      <c r="M51" s="3">
        <f t="shared" si="24"/>
        <v>3</v>
      </c>
      <c r="N51" s="24"/>
      <c r="O51" s="272">
        <v>3</v>
      </c>
      <c r="P51" s="24"/>
      <c r="Q51" s="24"/>
      <c r="R51" s="24"/>
      <c r="S51" s="24"/>
      <c r="T51" s="25"/>
      <c r="U51" s="24"/>
      <c r="V51" s="24"/>
      <c r="W51" s="25"/>
      <c r="X51" s="25"/>
      <c r="Y51" s="25"/>
      <c r="Z51" s="25"/>
      <c r="AA51" s="25"/>
      <c r="AB51" s="26"/>
      <c r="AC51" s="27"/>
      <c r="AD51" s="57">
        <v>0.86736111111111114</v>
      </c>
      <c r="AE51" s="28"/>
      <c r="AF51" s="28"/>
      <c r="AG51" s="29"/>
      <c r="AH51" s="29"/>
      <c r="AI51" s="28"/>
      <c r="AJ51" s="28"/>
      <c r="AK51" s="28"/>
      <c r="AL51" s="29"/>
      <c r="AM51" s="28"/>
      <c r="AN51" s="28"/>
      <c r="AO51" s="29"/>
      <c r="AP51" s="29"/>
      <c r="AQ51" s="30"/>
    </row>
    <row r="52" spans="1:43" ht="12.9" customHeight="1" x14ac:dyDescent="0.3">
      <c r="A52" s="511"/>
      <c r="B52" s="36">
        <v>12</v>
      </c>
      <c r="C52" s="17" t="s">
        <v>92</v>
      </c>
      <c r="D52" s="360" t="s">
        <v>239</v>
      </c>
      <c r="E52" s="89">
        <v>1974</v>
      </c>
      <c r="F52" s="19">
        <f t="shared" si="19"/>
        <v>42</v>
      </c>
      <c r="G52" s="63" t="s">
        <v>55</v>
      </c>
      <c r="H52" s="21"/>
      <c r="I52" s="200"/>
      <c r="J52" s="22">
        <f>MIN(AC52:AC52:AQ52)</f>
        <v>0.8833333333333333</v>
      </c>
      <c r="K52" s="37">
        <f t="shared" si="20"/>
        <v>3</v>
      </c>
      <c r="L52" s="2">
        <f t="shared" si="23"/>
        <v>2</v>
      </c>
      <c r="M52" s="3">
        <f t="shared" si="24"/>
        <v>3</v>
      </c>
      <c r="N52" s="272">
        <v>1</v>
      </c>
      <c r="O52" s="272">
        <v>2</v>
      </c>
      <c r="P52" s="24"/>
      <c r="Q52" s="25"/>
      <c r="R52" s="86"/>
      <c r="S52" s="24"/>
      <c r="T52" s="25"/>
      <c r="U52" s="24"/>
      <c r="V52" s="24"/>
      <c r="W52" s="87"/>
      <c r="X52" s="25"/>
      <c r="Y52" s="87"/>
      <c r="Z52" s="25"/>
      <c r="AA52" s="25"/>
      <c r="AB52" s="88"/>
      <c r="AC52" s="60" t="s">
        <v>271</v>
      </c>
      <c r="AD52" s="64">
        <v>0.8833333333333333</v>
      </c>
      <c r="AE52" s="28"/>
      <c r="AF52" s="28"/>
      <c r="AG52" s="34"/>
      <c r="AH52" s="28"/>
      <c r="AI52" s="28"/>
      <c r="AJ52" s="28"/>
      <c r="AK52" s="28"/>
      <c r="AL52" s="33"/>
      <c r="AM52" s="29"/>
      <c r="AN52" s="28"/>
      <c r="AO52" s="28"/>
      <c r="AP52" s="29"/>
      <c r="AQ52" s="35"/>
    </row>
    <row r="53" spans="1:43" ht="12.9" customHeight="1" x14ac:dyDescent="0.3">
      <c r="A53" s="511"/>
      <c r="B53" s="36">
        <v>13</v>
      </c>
      <c r="C53" s="17" t="s">
        <v>92</v>
      </c>
      <c r="D53" s="220" t="s">
        <v>107</v>
      </c>
      <c r="E53" s="18">
        <v>1973</v>
      </c>
      <c r="F53" s="19">
        <f t="shared" si="19"/>
        <v>43</v>
      </c>
      <c r="G53" s="387" t="s">
        <v>51</v>
      </c>
      <c r="H53" s="21"/>
      <c r="I53" s="199"/>
      <c r="J53" s="22">
        <f>MIN(AC53:AC53:AQ53)</f>
        <v>0.92222222222222217</v>
      </c>
      <c r="K53" s="37">
        <f t="shared" si="20"/>
        <v>2</v>
      </c>
      <c r="L53" s="2">
        <f t="shared" si="23"/>
        <v>2</v>
      </c>
      <c r="M53" s="3">
        <f t="shared" si="24"/>
        <v>2</v>
      </c>
      <c r="N53" s="277">
        <v>1</v>
      </c>
      <c r="O53" s="272">
        <v>1</v>
      </c>
      <c r="P53" s="24"/>
      <c r="Q53" s="25"/>
      <c r="R53" s="24"/>
      <c r="S53" s="24"/>
      <c r="T53" s="25"/>
      <c r="U53" s="25"/>
      <c r="V53" s="25"/>
      <c r="W53" s="25"/>
      <c r="X53" s="25"/>
      <c r="Y53" s="25"/>
      <c r="Z53" s="25"/>
      <c r="AA53" s="25"/>
      <c r="AB53" s="26"/>
      <c r="AC53" s="27">
        <v>0.92708333333333337</v>
      </c>
      <c r="AD53" s="91">
        <v>0.92222222222222217</v>
      </c>
      <c r="AE53" s="28"/>
      <c r="AF53" s="28"/>
      <c r="AG53" s="28"/>
      <c r="AH53" s="28"/>
      <c r="AI53" s="28"/>
      <c r="AJ53" s="33"/>
      <c r="AK53" s="28"/>
      <c r="AL53" s="28"/>
      <c r="AM53" s="29"/>
      <c r="AN53" s="29"/>
      <c r="AO53" s="28"/>
      <c r="AP53" s="29"/>
      <c r="AQ53" s="30"/>
    </row>
    <row r="54" spans="1:43" ht="12.9" customHeight="1" x14ac:dyDescent="0.3">
      <c r="A54" s="511"/>
      <c r="B54" s="36">
        <v>14</v>
      </c>
      <c r="C54" s="17" t="s">
        <v>92</v>
      </c>
      <c r="D54" s="215" t="s">
        <v>106</v>
      </c>
      <c r="E54" s="31">
        <v>1967</v>
      </c>
      <c r="F54" s="19">
        <f t="shared" si="19"/>
        <v>49</v>
      </c>
      <c r="G54" s="380" t="s">
        <v>53</v>
      </c>
      <c r="H54" s="21"/>
      <c r="I54" s="200"/>
      <c r="J54" s="22">
        <f>MIN(AC54:AC54:AQ54)</f>
        <v>0.93472222222222223</v>
      </c>
      <c r="K54" s="37">
        <f t="shared" si="20"/>
        <v>2</v>
      </c>
      <c r="L54" s="2">
        <f t="shared" si="23"/>
        <v>2</v>
      </c>
      <c r="M54" s="3">
        <f t="shared" si="24"/>
        <v>2</v>
      </c>
      <c r="N54" s="272">
        <v>1</v>
      </c>
      <c r="O54" s="272">
        <v>1</v>
      </c>
      <c r="P54" s="24"/>
      <c r="Q54" s="25"/>
      <c r="R54" s="24"/>
      <c r="S54" s="25"/>
      <c r="T54" s="25"/>
      <c r="U54" s="25"/>
      <c r="V54" s="25"/>
      <c r="W54" s="25"/>
      <c r="X54" s="25"/>
      <c r="Y54" s="25"/>
      <c r="Z54" s="25"/>
      <c r="AA54" s="25"/>
      <c r="AB54" s="26"/>
      <c r="AC54" s="132">
        <v>0.98611111111111116</v>
      </c>
      <c r="AD54" s="57">
        <v>0.93472222222222223</v>
      </c>
      <c r="AE54" s="28"/>
      <c r="AF54" s="29"/>
      <c r="AG54" s="28"/>
      <c r="AH54" s="29"/>
      <c r="AI54" s="28"/>
      <c r="AJ54" s="29"/>
      <c r="AK54" s="29"/>
      <c r="AL54" s="29"/>
      <c r="AM54" s="29"/>
      <c r="AN54" s="28"/>
      <c r="AO54" s="28"/>
      <c r="AP54" s="28"/>
      <c r="AQ54" s="35"/>
    </row>
    <row r="55" spans="1:43" ht="12.9" customHeight="1" x14ac:dyDescent="0.3">
      <c r="A55" s="511"/>
      <c r="B55" s="36">
        <v>15</v>
      </c>
      <c r="C55" s="17" t="s">
        <v>92</v>
      </c>
      <c r="D55" s="220" t="s">
        <v>250</v>
      </c>
      <c r="E55" s="18">
        <v>1975</v>
      </c>
      <c r="F55" s="19">
        <f t="shared" si="19"/>
        <v>41</v>
      </c>
      <c r="G55" s="380" t="s">
        <v>53</v>
      </c>
      <c r="H55" s="21" t="s">
        <v>378</v>
      </c>
      <c r="I55" s="201"/>
      <c r="J55" s="97" t="s">
        <v>373</v>
      </c>
      <c r="K55" s="37">
        <f t="shared" si="20"/>
        <v>2</v>
      </c>
      <c r="L55" s="2">
        <f t="shared" si="23"/>
        <v>2</v>
      </c>
      <c r="M55" s="3">
        <f t="shared" si="24"/>
        <v>2</v>
      </c>
      <c r="N55" s="272">
        <v>1</v>
      </c>
      <c r="O55" s="272">
        <v>1</v>
      </c>
      <c r="P55" s="24"/>
      <c r="Q55" s="25"/>
      <c r="R55" s="364"/>
      <c r="S55" s="25"/>
      <c r="T55" s="25"/>
      <c r="U55" s="25"/>
      <c r="V55" s="25"/>
      <c r="W55" s="25"/>
      <c r="X55" s="25"/>
      <c r="Y55" s="25"/>
      <c r="Z55" s="25"/>
      <c r="AA55" s="25"/>
      <c r="AB55" s="26"/>
      <c r="AC55" s="60" t="s">
        <v>294</v>
      </c>
      <c r="AD55" s="97" t="s">
        <v>373</v>
      </c>
      <c r="AE55" s="29"/>
      <c r="AF55" s="29"/>
      <c r="AG55" s="34"/>
      <c r="AH55" s="28"/>
      <c r="AI55" s="34"/>
      <c r="AJ55" s="28"/>
      <c r="AK55" s="28"/>
      <c r="AL55" s="28"/>
      <c r="AM55" s="29"/>
      <c r="AN55" s="28"/>
      <c r="AO55" s="28"/>
      <c r="AP55" s="29"/>
      <c r="AQ55" s="30"/>
    </row>
    <row r="56" spans="1:43" ht="12.9" customHeight="1" x14ac:dyDescent="0.3">
      <c r="A56" s="511"/>
      <c r="B56" s="36">
        <v>16</v>
      </c>
      <c r="C56" s="17" t="s">
        <v>92</v>
      </c>
      <c r="D56" s="220" t="s">
        <v>197</v>
      </c>
      <c r="E56" s="19">
        <v>1973</v>
      </c>
      <c r="F56" s="19">
        <f t="shared" si="19"/>
        <v>43</v>
      </c>
      <c r="G56" s="384" t="s">
        <v>63</v>
      </c>
      <c r="H56" s="21"/>
      <c r="I56" s="202"/>
      <c r="J56" s="22">
        <f>MIN(AC56:AC56:AQ56)</f>
        <v>0.99236111111111114</v>
      </c>
      <c r="K56" s="37">
        <f t="shared" si="20"/>
        <v>1</v>
      </c>
      <c r="L56" s="2">
        <f t="shared" ref="L56:L58" si="25">SUM(COUNTIF(N56:AB56,"&gt;-1"))</f>
        <v>1</v>
      </c>
      <c r="M56" s="3">
        <f t="shared" si="24"/>
        <v>1</v>
      </c>
      <c r="N56" s="24"/>
      <c r="O56" s="272">
        <v>1</v>
      </c>
      <c r="P56" s="24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6"/>
      <c r="AC56" s="27"/>
      <c r="AD56" s="91">
        <v>0.99236111111111114</v>
      </c>
      <c r="AE56" s="28"/>
      <c r="AF56" s="29"/>
      <c r="AG56" s="33"/>
      <c r="AH56" s="28"/>
      <c r="AI56" s="28"/>
      <c r="AJ56" s="28"/>
      <c r="AK56" s="28"/>
      <c r="AL56" s="28"/>
      <c r="AM56" s="28"/>
      <c r="AN56" s="28"/>
      <c r="AO56" s="34"/>
      <c r="AP56" s="28"/>
      <c r="AQ56" s="58"/>
    </row>
    <row r="57" spans="1:43" ht="12.9" customHeight="1" x14ac:dyDescent="0.3">
      <c r="A57" s="511"/>
      <c r="B57" s="36">
        <v>17</v>
      </c>
      <c r="C57" s="17" t="s">
        <v>92</v>
      </c>
      <c r="D57" s="214" t="s">
        <v>110</v>
      </c>
      <c r="E57" s="18">
        <v>1968</v>
      </c>
      <c r="F57" s="19">
        <f t="shared" si="19"/>
        <v>48</v>
      </c>
      <c r="G57" s="377" t="s">
        <v>53</v>
      </c>
      <c r="H57" s="21"/>
      <c r="I57" s="201"/>
      <c r="J57" s="22">
        <f>MIN(AC57:AC57:AQ57)</f>
        <v>0</v>
      </c>
      <c r="K57" s="37">
        <f t="shared" si="20"/>
        <v>1</v>
      </c>
      <c r="L57" s="2">
        <f t="shared" si="25"/>
        <v>1</v>
      </c>
      <c r="M57" s="3">
        <f t="shared" si="24"/>
        <v>1</v>
      </c>
      <c r="N57" s="277">
        <v>1</v>
      </c>
      <c r="O57" s="24"/>
      <c r="P57" s="24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6"/>
      <c r="AC57" s="60" t="s">
        <v>224</v>
      </c>
      <c r="AD57" s="64"/>
      <c r="AE57" s="29"/>
      <c r="AF57" s="29"/>
      <c r="AG57" s="34"/>
      <c r="AH57" s="28"/>
      <c r="AI57" s="28"/>
      <c r="AJ57" s="28"/>
      <c r="AK57" s="28"/>
      <c r="AL57" s="29"/>
      <c r="AM57" s="29"/>
      <c r="AN57" s="33"/>
      <c r="AO57" s="28"/>
      <c r="AP57" s="29"/>
      <c r="AQ57" s="58"/>
    </row>
    <row r="58" spans="1:43" ht="12.9" customHeight="1" x14ac:dyDescent="0.3">
      <c r="A58" s="511"/>
      <c r="B58" s="36">
        <v>18</v>
      </c>
      <c r="C58" s="17" t="s">
        <v>92</v>
      </c>
      <c r="D58" s="214"/>
      <c r="E58" s="18"/>
      <c r="F58" s="19"/>
      <c r="G58" s="90"/>
      <c r="H58" s="21"/>
      <c r="I58" s="200"/>
      <c r="J58" s="22">
        <f>MIN(AC58:AC58:AQ58)</f>
        <v>0</v>
      </c>
      <c r="K58" s="348">
        <f t="shared" ref="K58:K60" si="26">IF(COUNTIF(N58:AB58,"&gt;=0")&lt;11,SUM(N58:AB58),SUM(LARGE(N58:AB58,1),LARGE(N58:AB58,2),LARGE(N58:AB58,3),LARGE(N58:AB58,4),LARGE(N58:AB58,5),LARGE(N58:AB58,6),LARGE(N58:AB58,7),LARGE(N58:AB58,8),LARGE(N58:AB58,9),LARGE(N58:AB58,10)))</f>
        <v>0</v>
      </c>
      <c r="L58" s="2">
        <f t="shared" si="25"/>
        <v>0</v>
      </c>
      <c r="M58" s="230"/>
      <c r="N58" s="25"/>
      <c r="O58" s="24"/>
      <c r="P58" s="24"/>
      <c r="Q58" s="25"/>
      <c r="R58" s="25"/>
      <c r="S58" s="25"/>
      <c r="T58" s="25"/>
      <c r="U58" s="25"/>
      <c r="V58" s="25"/>
      <c r="W58" s="25"/>
      <c r="X58" s="25"/>
      <c r="Y58" s="87"/>
      <c r="Z58" s="25"/>
      <c r="AA58" s="25"/>
      <c r="AB58" s="88"/>
      <c r="AC58" s="27"/>
      <c r="AD58" s="64"/>
      <c r="AE58" s="34"/>
      <c r="AF58" s="29"/>
      <c r="AG58" s="28"/>
      <c r="AH58" s="28"/>
      <c r="AI58" s="34"/>
      <c r="AJ58" s="28"/>
      <c r="AK58" s="28"/>
      <c r="AL58" s="28"/>
      <c r="AM58" s="29"/>
      <c r="AN58" s="34"/>
      <c r="AO58" s="28"/>
      <c r="AP58" s="29"/>
      <c r="AQ58" s="58"/>
    </row>
    <row r="59" spans="1:43" ht="12.9" customHeight="1" x14ac:dyDescent="0.3">
      <c r="A59" s="511"/>
      <c r="B59" s="36">
        <v>19</v>
      </c>
      <c r="C59" s="17" t="s">
        <v>92</v>
      </c>
      <c r="D59" s="220"/>
      <c r="E59" s="18"/>
      <c r="F59" s="19"/>
      <c r="G59" s="63"/>
      <c r="H59" s="21"/>
      <c r="I59" s="199"/>
      <c r="J59" s="22">
        <f>MIN(AC59:AC59:AQ59)</f>
        <v>0</v>
      </c>
      <c r="K59" s="348">
        <f t="shared" si="26"/>
        <v>0</v>
      </c>
      <c r="L59" s="229"/>
      <c r="M59" s="230"/>
      <c r="N59" s="25"/>
      <c r="O59" s="24"/>
      <c r="P59" s="24"/>
      <c r="Q59" s="24"/>
      <c r="R59" s="86"/>
      <c r="S59" s="24"/>
      <c r="T59" s="24"/>
      <c r="U59" s="24"/>
      <c r="V59" s="24"/>
      <c r="W59" s="86"/>
      <c r="X59" s="24"/>
      <c r="Y59" s="87"/>
      <c r="Z59" s="25"/>
      <c r="AA59" s="25"/>
      <c r="AB59" s="88"/>
      <c r="AC59" s="60"/>
      <c r="AD59" s="64"/>
      <c r="AE59" s="34"/>
      <c r="AF59" s="29"/>
      <c r="AG59" s="28"/>
      <c r="AH59" s="28"/>
      <c r="AI59" s="34"/>
      <c r="AJ59" s="28"/>
      <c r="AK59" s="28"/>
      <c r="AL59" s="28"/>
      <c r="AM59" s="29"/>
      <c r="AN59" s="28"/>
      <c r="AO59" s="28"/>
      <c r="AP59" s="29"/>
      <c r="AQ59" s="58"/>
    </row>
    <row r="60" spans="1:43" ht="12.9" customHeight="1" x14ac:dyDescent="0.3">
      <c r="A60" s="511"/>
      <c r="B60" s="36">
        <v>20</v>
      </c>
      <c r="C60" s="17" t="s">
        <v>92</v>
      </c>
      <c r="D60" s="215"/>
      <c r="E60" s="31"/>
      <c r="F60" s="19"/>
      <c r="G60" s="63"/>
      <c r="H60" s="21"/>
      <c r="I60" s="201"/>
      <c r="J60" s="22">
        <f>MIN(AC60:AC60:AQ60)</f>
        <v>0</v>
      </c>
      <c r="K60" s="348">
        <f t="shared" si="26"/>
        <v>0</v>
      </c>
      <c r="L60" s="229"/>
      <c r="M60" s="230"/>
      <c r="N60" s="25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5"/>
      <c r="Z60" s="25"/>
      <c r="AA60" s="25"/>
      <c r="AB60" s="26"/>
      <c r="AC60" s="27"/>
      <c r="AD60" s="91"/>
      <c r="AE60" s="29"/>
      <c r="AF60" s="29"/>
      <c r="AG60" s="28"/>
      <c r="AH60" s="28"/>
      <c r="AI60" s="28"/>
      <c r="AJ60" s="28"/>
      <c r="AK60" s="28"/>
      <c r="AL60" s="28"/>
      <c r="AM60" s="29"/>
      <c r="AN60" s="28"/>
      <c r="AO60" s="28"/>
      <c r="AP60" s="29"/>
      <c r="AQ60" s="58"/>
    </row>
    <row r="61" spans="1:43" ht="10.5" customHeight="1" x14ac:dyDescent="0.3">
      <c r="A61" s="511"/>
      <c r="B61" s="36">
        <v>16</v>
      </c>
      <c r="C61" s="17"/>
      <c r="D61" s="216"/>
      <c r="E61" s="36"/>
      <c r="F61" s="36"/>
      <c r="G61" s="39"/>
      <c r="H61" s="92"/>
      <c r="I61" s="93"/>
      <c r="J61" s="94"/>
      <c r="K61" s="349"/>
      <c r="L61" s="233"/>
      <c r="M61" s="234">
        <f t="shared" ref="M61" si="27">SUM(N61:AB61)</f>
        <v>27</v>
      </c>
      <c r="N61" s="42">
        <f t="shared" ref="N61:AB61" si="28">COUNTIF(N41:N60,"&gt;-1")</f>
        <v>14</v>
      </c>
      <c r="O61" s="42">
        <f t="shared" si="28"/>
        <v>13</v>
      </c>
      <c r="P61" s="42">
        <f t="shared" si="28"/>
        <v>0</v>
      </c>
      <c r="Q61" s="42">
        <f t="shared" si="28"/>
        <v>0</v>
      </c>
      <c r="R61" s="42">
        <f t="shared" si="28"/>
        <v>0</v>
      </c>
      <c r="S61" s="42">
        <f t="shared" si="28"/>
        <v>0</v>
      </c>
      <c r="T61" s="42">
        <f t="shared" si="28"/>
        <v>0</v>
      </c>
      <c r="U61" s="42">
        <f t="shared" si="28"/>
        <v>0</v>
      </c>
      <c r="V61" s="42">
        <f t="shared" si="28"/>
        <v>0</v>
      </c>
      <c r="W61" s="42">
        <f t="shared" si="28"/>
        <v>0</v>
      </c>
      <c r="X61" s="42">
        <f t="shared" si="28"/>
        <v>0</v>
      </c>
      <c r="Y61" s="42">
        <f t="shared" si="28"/>
        <v>0</v>
      </c>
      <c r="Z61" s="42">
        <f t="shared" si="28"/>
        <v>0</v>
      </c>
      <c r="AA61" s="42">
        <f t="shared" si="28"/>
        <v>0</v>
      </c>
      <c r="AB61" s="95">
        <f t="shared" si="28"/>
        <v>0</v>
      </c>
      <c r="AC61" s="45"/>
      <c r="AD61" s="46"/>
      <c r="AE61" s="47"/>
      <c r="AF61" s="46"/>
      <c r="AG61" s="46"/>
      <c r="AH61" s="46"/>
      <c r="AI61" s="46"/>
      <c r="AJ61" s="46"/>
      <c r="AK61" s="46"/>
      <c r="AL61" s="46"/>
      <c r="AM61" s="46"/>
      <c r="AN61" s="33"/>
      <c r="AO61" s="33"/>
      <c r="AP61" s="46"/>
      <c r="AQ61" s="79"/>
    </row>
    <row r="62" spans="1:43" ht="12.9" customHeight="1" x14ac:dyDescent="0.35">
      <c r="A62" s="411" t="s">
        <v>0</v>
      </c>
      <c r="B62" s="412" t="s">
        <v>1</v>
      </c>
      <c r="C62" s="413" t="s">
        <v>2</v>
      </c>
      <c r="D62" s="414" t="s">
        <v>3</v>
      </c>
      <c r="E62" s="415" t="s">
        <v>4</v>
      </c>
      <c r="F62" s="415" t="s">
        <v>5</v>
      </c>
      <c r="G62" s="416" t="s">
        <v>6</v>
      </c>
      <c r="H62" s="417" t="s">
        <v>7</v>
      </c>
      <c r="I62" s="418" t="s">
        <v>8</v>
      </c>
      <c r="J62" s="419" t="s">
        <v>9</v>
      </c>
      <c r="K62" s="420" t="s">
        <v>10</v>
      </c>
      <c r="L62" s="421" t="s">
        <v>11</v>
      </c>
      <c r="M62" s="422" t="s">
        <v>12</v>
      </c>
      <c r="N62" s="423" t="s">
        <v>13</v>
      </c>
      <c r="O62" s="415" t="s">
        <v>14</v>
      </c>
      <c r="P62" s="415" t="s">
        <v>15</v>
      </c>
      <c r="Q62" s="415" t="s">
        <v>16</v>
      </c>
      <c r="R62" s="415" t="s">
        <v>17</v>
      </c>
      <c r="S62" s="415" t="s">
        <v>18</v>
      </c>
      <c r="T62" s="415" t="s">
        <v>19</v>
      </c>
      <c r="U62" s="415" t="s">
        <v>20</v>
      </c>
      <c r="V62" s="415" t="s">
        <v>21</v>
      </c>
      <c r="W62" s="415" t="s">
        <v>22</v>
      </c>
      <c r="X62" s="415" t="s">
        <v>23</v>
      </c>
      <c r="Y62" s="415" t="s">
        <v>24</v>
      </c>
      <c r="Z62" s="415" t="s">
        <v>25</v>
      </c>
      <c r="AA62" s="415" t="s">
        <v>26</v>
      </c>
      <c r="AB62" s="424" t="s">
        <v>27</v>
      </c>
      <c r="AC62" s="425" t="s">
        <v>28</v>
      </c>
      <c r="AD62" s="426" t="s">
        <v>29</v>
      </c>
      <c r="AE62" s="426" t="s">
        <v>30</v>
      </c>
      <c r="AF62" s="426" t="s">
        <v>31</v>
      </c>
      <c r="AG62" s="426" t="s">
        <v>32</v>
      </c>
      <c r="AH62" s="426" t="s">
        <v>33</v>
      </c>
      <c r="AI62" s="426" t="s">
        <v>34</v>
      </c>
      <c r="AJ62" s="426" t="s">
        <v>35</v>
      </c>
      <c r="AK62" s="426" t="s">
        <v>36</v>
      </c>
      <c r="AL62" s="426" t="s">
        <v>37</v>
      </c>
      <c r="AM62" s="426" t="s">
        <v>38</v>
      </c>
      <c r="AN62" s="426" t="s">
        <v>39</v>
      </c>
      <c r="AO62" s="426" t="s">
        <v>40</v>
      </c>
      <c r="AP62" s="426" t="s">
        <v>41</v>
      </c>
      <c r="AQ62" s="427" t="s">
        <v>42</v>
      </c>
    </row>
    <row r="63" spans="1:43" ht="12.9" customHeight="1" x14ac:dyDescent="0.3">
      <c r="A63" s="511" t="s">
        <v>111</v>
      </c>
      <c r="B63" s="36">
        <v>1</v>
      </c>
      <c r="C63" s="17" t="s">
        <v>112</v>
      </c>
      <c r="D63" s="215" t="s">
        <v>117</v>
      </c>
      <c r="E63" s="31">
        <v>1962</v>
      </c>
      <c r="F63" s="19">
        <f t="shared" ref="F63:F70" si="29">SUM(2016-E63)</f>
        <v>54</v>
      </c>
      <c r="G63" s="20" t="s">
        <v>78</v>
      </c>
      <c r="H63" s="21"/>
      <c r="I63" s="201"/>
      <c r="J63" s="22">
        <f>MIN(AC63:AC63:AQ63)</f>
        <v>0.72083333333333333</v>
      </c>
      <c r="K63" s="37">
        <f t="shared" ref="K63:K70" si="30">IF(COUNTIF(N63:AB63,"&gt;=0")&lt;11,SUM(N63:AB63),SUM(LARGE(N63:AB63,1),LARGE(N63:AB63,2),LARGE(N63:AB63,3),LARGE(N63:AB63,4),LARGE(N63:AB63,5),LARGE(N63:AB63,6),LARGE(N63:AB63,7),LARGE(N63:AB63,8),LARGE(N63:AB63,9),LARGE(N63:AB63,10)))</f>
        <v>20</v>
      </c>
      <c r="L63" s="2">
        <f t="shared" ref="L63:L71" si="31">SUM(COUNTIF(N63:AB63,"&gt;-1"))</f>
        <v>2</v>
      </c>
      <c r="M63" s="3">
        <f t="shared" ref="M63:M71" si="32">SUM(N63:AB63)</f>
        <v>20</v>
      </c>
      <c r="N63" s="23">
        <v>10</v>
      </c>
      <c r="O63" s="23">
        <v>10</v>
      </c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100"/>
      <c r="AB63" s="56"/>
      <c r="AC63" s="61">
        <v>0.72916666666666663</v>
      </c>
      <c r="AD63" s="29">
        <v>0.72083333333333333</v>
      </c>
      <c r="AE63" s="28"/>
      <c r="AF63" s="28"/>
      <c r="AG63" s="29"/>
      <c r="AH63" s="29"/>
      <c r="AI63" s="28"/>
      <c r="AJ63" s="28"/>
      <c r="AK63" s="28"/>
      <c r="AL63" s="29"/>
      <c r="AM63" s="29"/>
      <c r="AN63" s="29"/>
      <c r="AO63" s="29"/>
      <c r="AP63" s="29"/>
      <c r="AQ63" s="58"/>
    </row>
    <row r="64" spans="1:43" ht="12.9" customHeight="1" x14ac:dyDescent="0.3">
      <c r="A64" s="511"/>
      <c r="B64" s="36">
        <v>2</v>
      </c>
      <c r="C64" s="17" t="s">
        <v>112</v>
      </c>
      <c r="D64" s="215" t="s">
        <v>295</v>
      </c>
      <c r="E64" s="31">
        <v>1962</v>
      </c>
      <c r="F64" s="19">
        <f t="shared" si="29"/>
        <v>54</v>
      </c>
      <c r="G64" s="63" t="s">
        <v>59</v>
      </c>
      <c r="H64" s="21"/>
      <c r="I64" s="201"/>
      <c r="J64" s="22">
        <f>MIN(AC64:AC64:AQ64)</f>
        <v>0.78333333333333333</v>
      </c>
      <c r="K64" s="37">
        <f t="shared" si="30"/>
        <v>17</v>
      </c>
      <c r="L64" s="2">
        <f t="shared" si="31"/>
        <v>2</v>
      </c>
      <c r="M64" s="3">
        <f t="shared" si="32"/>
        <v>17</v>
      </c>
      <c r="N64" s="272">
        <v>9</v>
      </c>
      <c r="O64" s="272">
        <v>8</v>
      </c>
      <c r="P64" s="24"/>
      <c r="Q64" s="24"/>
      <c r="R64" s="24"/>
      <c r="S64" s="25"/>
      <c r="T64" s="24"/>
      <c r="U64" s="24"/>
      <c r="V64" s="24"/>
      <c r="W64" s="24"/>
      <c r="X64" s="24"/>
      <c r="Y64" s="25"/>
      <c r="Z64" s="24"/>
      <c r="AA64" s="24"/>
      <c r="AB64" s="56"/>
      <c r="AC64" s="61">
        <v>0.80138888888888893</v>
      </c>
      <c r="AD64" s="29">
        <v>0.78333333333333333</v>
      </c>
      <c r="AE64" s="28"/>
      <c r="AF64" s="29"/>
      <c r="AG64" s="34"/>
      <c r="AH64" s="29"/>
      <c r="AI64" s="96"/>
      <c r="AJ64" s="28"/>
      <c r="AK64" s="28"/>
      <c r="AL64" s="28"/>
      <c r="AM64" s="29"/>
      <c r="AN64" s="28"/>
      <c r="AO64" s="28"/>
      <c r="AP64" s="28"/>
      <c r="AQ64" s="30"/>
    </row>
    <row r="65" spans="1:43" ht="12.9" customHeight="1" x14ac:dyDescent="0.3">
      <c r="A65" s="511"/>
      <c r="B65" s="36">
        <v>3</v>
      </c>
      <c r="C65" s="17" t="s">
        <v>112</v>
      </c>
      <c r="D65" s="215" t="s">
        <v>118</v>
      </c>
      <c r="E65" s="31">
        <v>1960</v>
      </c>
      <c r="F65" s="19">
        <f t="shared" si="29"/>
        <v>56</v>
      </c>
      <c r="G65" s="63" t="s">
        <v>55</v>
      </c>
      <c r="H65" s="21"/>
      <c r="I65" s="201"/>
      <c r="J65" s="22">
        <f>MIN(AC65:AC65:AQ65)</f>
        <v>0.84791666666666676</v>
      </c>
      <c r="K65" s="37">
        <f t="shared" si="30"/>
        <v>14</v>
      </c>
      <c r="L65" s="2">
        <f t="shared" si="31"/>
        <v>2</v>
      </c>
      <c r="M65" s="3">
        <f t="shared" si="32"/>
        <v>14</v>
      </c>
      <c r="N65" s="272">
        <v>7</v>
      </c>
      <c r="O65" s="272">
        <v>7</v>
      </c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56"/>
      <c r="AC65" s="61">
        <v>0.85902777777777783</v>
      </c>
      <c r="AD65" s="91">
        <v>0.84791666666666676</v>
      </c>
      <c r="AE65" s="28"/>
      <c r="AF65" s="34"/>
      <c r="AG65" s="34"/>
      <c r="AH65" s="29"/>
      <c r="AI65" s="28"/>
      <c r="AJ65" s="29"/>
      <c r="AK65" s="28"/>
      <c r="AL65" s="29"/>
      <c r="AM65" s="28"/>
      <c r="AN65" s="34"/>
      <c r="AO65" s="28"/>
      <c r="AP65" s="28"/>
      <c r="AQ65" s="35"/>
    </row>
    <row r="66" spans="1:43" ht="12.9" customHeight="1" x14ac:dyDescent="0.3">
      <c r="A66" s="511"/>
      <c r="B66" s="36">
        <v>4</v>
      </c>
      <c r="C66" s="17" t="s">
        <v>112</v>
      </c>
      <c r="D66" s="214" t="s">
        <v>116</v>
      </c>
      <c r="E66" s="18">
        <v>1963</v>
      </c>
      <c r="F66" s="19">
        <f t="shared" si="29"/>
        <v>53</v>
      </c>
      <c r="G66" s="388" t="s">
        <v>51</v>
      </c>
      <c r="H66" s="21"/>
      <c r="I66" s="201"/>
      <c r="J66" s="22">
        <f>MIN(AC66:AC66:AQ66)</f>
        <v>0.77847222222222223</v>
      </c>
      <c r="K66" s="37">
        <f t="shared" si="30"/>
        <v>9</v>
      </c>
      <c r="L66" s="2">
        <f t="shared" si="31"/>
        <v>1</v>
      </c>
      <c r="M66" s="3">
        <f t="shared" si="32"/>
        <v>9</v>
      </c>
      <c r="N66" s="24"/>
      <c r="O66" s="272">
        <v>9</v>
      </c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56"/>
      <c r="AC66" s="27"/>
      <c r="AD66" s="91">
        <v>0.77847222222222223</v>
      </c>
      <c r="AE66" s="29"/>
      <c r="AF66" s="29"/>
      <c r="AG66" s="29"/>
      <c r="AH66" s="29"/>
      <c r="AI66" s="28"/>
      <c r="AJ66" s="29"/>
      <c r="AK66" s="28"/>
      <c r="AL66" s="29"/>
      <c r="AM66" s="28"/>
      <c r="AN66" s="34"/>
      <c r="AO66" s="28"/>
      <c r="AP66" s="28"/>
      <c r="AQ66" s="30"/>
    </row>
    <row r="67" spans="1:43" ht="12.9" customHeight="1" x14ac:dyDescent="0.3">
      <c r="A67" s="511"/>
      <c r="B67" s="36">
        <v>5</v>
      </c>
      <c r="C67" s="17" t="s">
        <v>112</v>
      </c>
      <c r="D67" s="220" t="s">
        <v>113</v>
      </c>
      <c r="E67" s="19">
        <v>1964</v>
      </c>
      <c r="F67" s="19">
        <f t="shared" si="29"/>
        <v>52</v>
      </c>
      <c r="G67" s="384" t="s">
        <v>63</v>
      </c>
      <c r="H67" s="21"/>
      <c r="I67" s="201"/>
      <c r="J67" s="22">
        <f>MIN(AC67:AC67:AQ67)</f>
        <v>0.81388888888888899</v>
      </c>
      <c r="K67" s="37">
        <f t="shared" si="30"/>
        <v>8</v>
      </c>
      <c r="L67" s="2">
        <f t="shared" si="31"/>
        <v>1</v>
      </c>
      <c r="M67" s="3">
        <f t="shared" si="32"/>
        <v>8</v>
      </c>
      <c r="N67" s="272">
        <v>8</v>
      </c>
      <c r="O67" s="24"/>
      <c r="P67" s="24"/>
      <c r="Q67" s="24"/>
      <c r="R67" s="25"/>
      <c r="S67" s="25"/>
      <c r="T67" s="24"/>
      <c r="U67" s="24"/>
      <c r="V67" s="24"/>
      <c r="W67" s="24"/>
      <c r="X67" s="25"/>
      <c r="Y67" s="24"/>
      <c r="Z67" s="24"/>
      <c r="AA67" s="24"/>
      <c r="AB67" s="56"/>
      <c r="AC67" s="27">
        <v>0.81388888888888899</v>
      </c>
      <c r="AD67" s="97"/>
      <c r="AE67" s="34"/>
      <c r="AF67" s="29"/>
      <c r="AG67" s="29"/>
      <c r="AH67" s="29"/>
      <c r="AI67" s="29"/>
      <c r="AJ67" s="29"/>
      <c r="AK67" s="28"/>
      <c r="AL67" s="28"/>
      <c r="AM67" s="29"/>
      <c r="AN67" s="29"/>
      <c r="AO67" s="28"/>
      <c r="AP67" s="28"/>
      <c r="AQ67" s="30"/>
    </row>
    <row r="68" spans="1:43" ht="12.9" customHeight="1" x14ac:dyDescent="0.3">
      <c r="A68" s="511"/>
      <c r="B68" s="36">
        <v>6</v>
      </c>
      <c r="C68" s="17" t="s">
        <v>112</v>
      </c>
      <c r="D68" s="215" t="s">
        <v>119</v>
      </c>
      <c r="E68" s="31">
        <v>1965</v>
      </c>
      <c r="F68" s="19">
        <f t="shared" si="29"/>
        <v>51</v>
      </c>
      <c r="G68" s="83" t="s">
        <v>369</v>
      </c>
      <c r="H68" s="21"/>
      <c r="I68" s="201"/>
      <c r="J68" s="22">
        <f>MIN(AC68:AC68:AQ68)</f>
        <v>0.93611111111111101</v>
      </c>
      <c r="K68" s="37">
        <f t="shared" si="30"/>
        <v>6</v>
      </c>
      <c r="L68" s="2">
        <f t="shared" si="31"/>
        <v>1</v>
      </c>
      <c r="M68" s="3">
        <f t="shared" si="32"/>
        <v>6</v>
      </c>
      <c r="N68" s="24"/>
      <c r="O68" s="272">
        <v>6</v>
      </c>
      <c r="P68" s="24"/>
      <c r="Q68" s="24"/>
      <c r="R68" s="25"/>
      <c r="S68" s="24"/>
      <c r="T68" s="24"/>
      <c r="U68" s="24"/>
      <c r="V68" s="24"/>
      <c r="W68" s="24"/>
      <c r="X68" s="25"/>
      <c r="Y68" s="24"/>
      <c r="Z68" s="24"/>
      <c r="AA68" s="24"/>
      <c r="AB68" s="56"/>
      <c r="AC68" s="61"/>
      <c r="AD68" s="91">
        <v>0.93611111111111101</v>
      </c>
      <c r="AE68" s="34"/>
      <c r="AF68" s="29"/>
      <c r="AG68" s="29"/>
      <c r="AH68" s="29"/>
      <c r="AI68" s="28"/>
      <c r="AJ68" s="29"/>
      <c r="AK68" s="28"/>
      <c r="AL68" s="29"/>
      <c r="AM68" s="28"/>
      <c r="AN68" s="28"/>
      <c r="AO68" s="28"/>
      <c r="AP68" s="28"/>
      <c r="AQ68" s="35"/>
    </row>
    <row r="69" spans="1:43" ht="12.9" customHeight="1" x14ac:dyDescent="0.3">
      <c r="A69" s="511"/>
      <c r="B69" s="36">
        <v>7</v>
      </c>
      <c r="C69" s="17" t="s">
        <v>112</v>
      </c>
      <c r="D69" s="215" t="s">
        <v>122</v>
      </c>
      <c r="E69" s="31">
        <v>1963</v>
      </c>
      <c r="F69" s="19">
        <f t="shared" si="29"/>
        <v>53</v>
      </c>
      <c r="G69" s="63" t="s">
        <v>56</v>
      </c>
      <c r="H69" s="21"/>
      <c r="I69" s="201"/>
      <c r="J69" s="22">
        <f>MIN(AC69:AC69:AQ69)</f>
        <v>0.87986111111111109</v>
      </c>
      <c r="K69" s="37">
        <f t="shared" si="30"/>
        <v>6</v>
      </c>
      <c r="L69" s="2">
        <f t="shared" si="31"/>
        <v>1</v>
      </c>
      <c r="M69" s="3">
        <f t="shared" si="32"/>
        <v>6</v>
      </c>
      <c r="N69" s="272">
        <v>6</v>
      </c>
      <c r="O69" s="24"/>
      <c r="P69" s="24"/>
      <c r="Q69" s="24"/>
      <c r="R69" s="25"/>
      <c r="S69" s="25"/>
      <c r="T69" s="24"/>
      <c r="U69" s="24"/>
      <c r="V69" s="24"/>
      <c r="W69" s="24"/>
      <c r="X69" s="25"/>
      <c r="Y69" s="24"/>
      <c r="Z69" s="24"/>
      <c r="AA69" s="24"/>
      <c r="AB69" s="56"/>
      <c r="AC69" s="61">
        <v>0.87986111111111109</v>
      </c>
      <c r="AD69" s="91"/>
      <c r="AE69" s="34"/>
      <c r="AF69" s="29"/>
      <c r="AG69" s="34"/>
      <c r="AH69" s="29"/>
      <c r="AI69" s="28"/>
      <c r="AJ69" s="29"/>
      <c r="AK69" s="28"/>
      <c r="AL69" s="29"/>
      <c r="AM69" s="28"/>
      <c r="AN69" s="34"/>
      <c r="AO69" s="28"/>
      <c r="AP69" s="28"/>
      <c r="AQ69" s="35"/>
    </row>
    <row r="70" spans="1:43" ht="12.9" customHeight="1" x14ac:dyDescent="0.3">
      <c r="A70" s="511"/>
      <c r="B70" s="36">
        <v>8</v>
      </c>
      <c r="C70" s="17" t="s">
        <v>112</v>
      </c>
      <c r="D70" s="215" t="s">
        <v>114</v>
      </c>
      <c r="E70" s="31">
        <v>1962</v>
      </c>
      <c r="F70" s="19">
        <f t="shared" si="29"/>
        <v>54</v>
      </c>
      <c r="G70" s="378" t="s">
        <v>53</v>
      </c>
      <c r="H70" s="21"/>
      <c r="I70" s="201"/>
      <c r="J70" s="22">
        <f>MIN(AC70:AC70:AQ70)</f>
        <v>0.98611111111111116</v>
      </c>
      <c r="K70" s="37">
        <f t="shared" si="30"/>
        <v>5</v>
      </c>
      <c r="L70" s="2">
        <f t="shared" si="31"/>
        <v>1</v>
      </c>
      <c r="M70" s="3">
        <f t="shared" si="32"/>
        <v>5</v>
      </c>
      <c r="N70" s="24"/>
      <c r="O70" s="272">
        <v>5</v>
      </c>
      <c r="P70" s="24"/>
      <c r="Q70" s="24"/>
      <c r="R70" s="25"/>
      <c r="S70" s="25"/>
      <c r="T70" s="24"/>
      <c r="U70" s="24"/>
      <c r="V70" s="24"/>
      <c r="W70" s="24"/>
      <c r="X70" s="25"/>
      <c r="Y70" s="24"/>
      <c r="Z70" s="24"/>
      <c r="AA70" s="24"/>
      <c r="AB70" s="56"/>
      <c r="AC70" s="61"/>
      <c r="AD70" s="91">
        <v>0.98611111111111116</v>
      </c>
      <c r="AE70" s="34"/>
      <c r="AF70" s="29"/>
      <c r="AG70" s="34"/>
      <c r="AH70" s="29"/>
      <c r="AI70" s="97"/>
      <c r="AJ70" s="97"/>
      <c r="AK70" s="28"/>
      <c r="AL70" s="29"/>
      <c r="AM70" s="34"/>
      <c r="AN70" s="34"/>
      <c r="AO70" s="28"/>
      <c r="AP70" s="28"/>
      <c r="AQ70" s="35"/>
    </row>
    <row r="71" spans="1:43" ht="12.9" customHeight="1" x14ac:dyDescent="0.3">
      <c r="A71" s="511"/>
      <c r="B71" s="36">
        <v>9</v>
      </c>
      <c r="C71" s="17" t="s">
        <v>112</v>
      </c>
      <c r="D71" s="215"/>
      <c r="E71" s="31"/>
      <c r="F71" s="19"/>
      <c r="G71" s="63"/>
      <c r="H71" s="21"/>
      <c r="I71" s="201"/>
      <c r="J71" s="22">
        <f>MIN(AC71:AC71:AQ71)</f>
        <v>0</v>
      </c>
      <c r="K71" s="348">
        <f t="shared" ref="K71:K72" si="33">IF(COUNTIF(N71:AB71,"&gt;=0")&lt;11,SUM(N71:AB71),SUM(LARGE(N71:AB71,1),LARGE(N71:AB71,2),LARGE(N71:AB71,3),LARGE(N71:AB71,4),LARGE(N71:AB71,5),LARGE(N71:AB71,6),LARGE(N71:AB71,7),LARGE(N71:AB71,8),LARGE(N71:AB71,9),LARGE(N71:AB71,10)))</f>
        <v>0</v>
      </c>
      <c r="L71" s="2">
        <f t="shared" si="31"/>
        <v>0</v>
      </c>
      <c r="M71" s="3">
        <f t="shared" si="32"/>
        <v>0</v>
      </c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5"/>
      <c r="Y71" s="24"/>
      <c r="Z71" s="24"/>
      <c r="AA71" s="24"/>
      <c r="AB71" s="56"/>
      <c r="AC71" s="27"/>
      <c r="AD71" s="97"/>
      <c r="AE71" s="34"/>
      <c r="AF71" s="29"/>
      <c r="AG71" s="34"/>
      <c r="AH71" s="29"/>
      <c r="AI71" s="97"/>
      <c r="AJ71" s="91"/>
      <c r="AK71" s="28"/>
      <c r="AL71" s="29"/>
      <c r="AM71" s="28"/>
      <c r="AN71" s="29"/>
      <c r="AO71" s="28"/>
      <c r="AP71" s="28"/>
      <c r="AQ71" s="35"/>
    </row>
    <row r="72" spans="1:43" ht="12.9" customHeight="1" x14ac:dyDescent="0.3">
      <c r="A72" s="511"/>
      <c r="B72" s="36">
        <v>10</v>
      </c>
      <c r="C72" s="17" t="s">
        <v>112</v>
      </c>
      <c r="D72" s="215"/>
      <c r="E72" s="31"/>
      <c r="F72" s="19"/>
      <c r="G72" s="20"/>
      <c r="H72" s="21"/>
      <c r="I72" s="201"/>
      <c r="J72" s="22">
        <f>MIN(AC72:AC72:AQ72)</f>
        <v>0</v>
      </c>
      <c r="K72" s="348">
        <f t="shared" si="33"/>
        <v>0</v>
      </c>
      <c r="L72" s="2">
        <f t="shared" ref="L72" si="34">SUM(COUNTIF(N72:AB72,"&gt;-1"))</f>
        <v>0</v>
      </c>
      <c r="M72" s="3">
        <f t="shared" ref="M72" si="35">SUM(N72:AB72)</f>
        <v>0</v>
      </c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5"/>
      <c r="Y72" s="24"/>
      <c r="Z72" s="24"/>
      <c r="AA72" s="24"/>
      <c r="AB72" s="56"/>
      <c r="AC72" s="61"/>
      <c r="AD72" s="97"/>
      <c r="AE72" s="34"/>
      <c r="AF72" s="29"/>
      <c r="AG72" s="34"/>
      <c r="AH72" s="29"/>
      <c r="AI72" s="97"/>
      <c r="AJ72" s="91"/>
      <c r="AK72" s="28"/>
      <c r="AL72" s="29"/>
      <c r="AM72" s="28"/>
      <c r="AN72" s="34"/>
      <c r="AO72" s="28"/>
      <c r="AP72" s="28"/>
      <c r="AQ72" s="35"/>
    </row>
    <row r="73" spans="1:43" ht="9" customHeight="1" x14ac:dyDescent="0.3">
      <c r="A73" s="511"/>
      <c r="B73" s="36">
        <v>8</v>
      </c>
      <c r="C73" s="38"/>
      <c r="D73" s="216"/>
      <c r="E73" s="36"/>
      <c r="F73" s="36"/>
      <c r="G73" s="39"/>
      <c r="H73" s="40"/>
      <c r="I73" s="98"/>
      <c r="J73" s="41"/>
      <c r="K73" s="349"/>
      <c r="L73" s="233"/>
      <c r="M73" s="234">
        <f t="shared" ref="M73" si="36">SUM(N73:AB73)</f>
        <v>11</v>
      </c>
      <c r="N73" s="42">
        <f t="shared" ref="N73:AB73" si="37">COUNTIF(N63:N72,"&gt;-1")</f>
        <v>5</v>
      </c>
      <c r="O73" s="42">
        <f t="shared" si="37"/>
        <v>6</v>
      </c>
      <c r="P73" s="43">
        <f t="shared" si="37"/>
        <v>0</v>
      </c>
      <c r="Q73" s="43">
        <f t="shared" si="37"/>
        <v>0</v>
      </c>
      <c r="R73" s="43">
        <f t="shared" si="37"/>
        <v>0</v>
      </c>
      <c r="S73" s="43">
        <f t="shared" si="37"/>
        <v>0</v>
      </c>
      <c r="T73" s="43">
        <f t="shared" si="37"/>
        <v>0</v>
      </c>
      <c r="U73" s="43">
        <f t="shared" si="37"/>
        <v>0</v>
      </c>
      <c r="V73" s="43">
        <f t="shared" si="37"/>
        <v>0</v>
      </c>
      <c r="W73" s="43">
        <f t="shared" si="37"/>
        <v>0</v>
      </c>
      <c r="X73" s="43">
        <f t="shared" si="37"/>
        <v>0</v>
      </c>
      <c r="Y73" s="43">
        <f t="shared" si="37"/>
        <v>0</v>
      </c>
      <c r="Z73" s="43">
        <f t="shared" si="37"/>
        <v>0</v>
      </c>
      <c r="AA73" s="43">
        <f t="shared" si="37"/>
        <v>0</v>
      </c>
      <c r="AB73" s="44">
        <f t="shared" si="37"/>
        <v>0</v>
      </c>
      <c r="AC73" s="45"/>
      <c r="AD73" s="46"/>
      <c r="AE73" s="47"/>
      <c r="AF73" s="46"/>
      <c r="AG73" s="46"/>
      <c r="AH73" s="46"/>
      <c r="AI73" s="46"/>
      <c r="AJ73" s="46"/>
      <c r="AK73" s="46"/>
      <c r="AL73" s="46"/>
      <c r="AM73" s="46"/>
      <c r="AN73" s="33"/>
      <c r="AO73" s="33"/>
      <c r="AP73" s="46"/>
      <c r="AQ73" s="48"/>
    </row>
    <row r="74" spans="1:43" ht="12.9" customHeight="1" x14ac:dyDescent="0.35">
      <c r="A74" s="411" t="s">
        <v>0</v>
      </c>
      <c r="B74" s="412" t="s">
        <v>1</v>
      </c>
      <c r="C74" s="413" t="s">
        <v>2</v>
      </c>
      <c r="D74" s="414" t="s">
        <v>3</v>
      </c>
      <c r="E74" s="415" t="s">
        <v>4</v>
      </c>
      <c r="F74" s="415" t="s">
        <v>5</v>
      </c>
      <c r="G74" s="416" t="s">
        <v>6</v>
      </c>
      <c r="H74" s="417" t="s">
        <v>7</v>
      </c>
      <c r="I74" s="418" t="s">
        <v>8</v>
      </c>
      <c r="J74" s="419" t="s">
        <v>9</v>
      </c>
      <c r="K74" s="420" t="s">
        <v>10</v>
      </c>
      <c r="L74" s="421" t="s">
        <v>11</v>
      </c>
      <c r="M74" s="422" t="s">
        <v>12</v>
      </c>
      <c r="N74" s="423" t="s">
        <v>13</v>
      </c>
      <c r="O74" s="415" t="s">
        <v>14</v>
      </c>
      <c r="P74" s="415" t="s">
        <v>15</v>
      </c>
      <c r="Q74" s="415" t="s">
        <v>16</v>
      </c>
      <c r="R74" s="415" t="s">
        <v>17</v>
      </c>
      <c r="S74" s="415" t="s">
        <v>18</v>
      </c>
      <c r="T74" s="415" t="s">
        <v>19</v>
      </c>
      <c r="U74" s="415" t="s">
        <v>20</v>
      </c>
      <c r="V74" s="415" t="s">
        <v>21</v>
      </c>
      <c r="W74" s="415" t="s">
        <v>22</v>
      </c>
      <c r="X74" s="415" t="s">
        <v>23</v>
      </c>
      <c r="Y74" s="415" t="s">
        <v>24</v>
      </c>
      <c r="Z74" s="415" t="s">
        <v>25</v>
      </c>
      <c r="AA74" s="415" t="s">
        <v>26</v>
      </c>
      <c r="AB74" s="424" t="s">
        <v>27</v>
      </c>
      <c r="AC74" s="425" t="s">
        <v>28</v>
      </c>
      <c r="AD74" s="426" t="s">
        <v>29</v>
      </c>
      <c r="AE74" s="426" t="s">
        <v>30</v>
      </c>
      <c r="AF74" s="426" t="s">
        <v>31</v>
      </c>
      <c r="AG74" s="426" t="s">
        <v>32</v>
      </c>
      <c r="AH74" s="426" t="s">
        <v>33</v>
      </c>
      <c r="AI74" s="426" t="s">
        <v>34</v>
      </c>
      <c r="AJ74" s="426" t="s">
        <v>35</v>
      </c>
      <c r="AK74" s="426" t="s">
        <v>36</v>
      </c>
      <c r="AL74" s="426" t="s">
        <v>37</v>
      </c>
      <c r="AM74" s="426" t="s">
        <v>38</v>
      </c>
      <c r="AN74" s="426" t="s">
        <v>39</v>
      </c>
      <c r="AO74" s="426" t="s">
        <v>40</v>
      </c>
      <c r="AP74" s="426" t="s">
        <v>41</v>
      </c>
      <c r="AQ74" s="427" t="s">
        <v>42</v>
      </c>
    </row>
    <row r="75" spans="1:43" ht="12.9" customHeight="1" x14ac:dyDescent="0.3">
      <c r="A75" s="519" t="s">
        <v>123</v>
      </c>
      <c r="B75" s="207">
        <v>1</v>
      </c>
      <c r="C75" s="99" t="s">
        <v>124</v>
      </c>
      <c r="D75" s="366" t="s">
        <v>135</v>
      </c>
      <c r="E75" s="367">
        <v>1947</v>
      </c>
      <c r="F75" s="19">
        <f t="shared" ref="F75:F80" si="38">SUM(2016-E75)</f>
        <v>69</v>
      </c>
      <c r="G75" s="386" t="s">
        <v>63</v>
      </c>
      <c r="H75" s="21"/>
      <c r="I75" s="199"/>
      <c r="J75" s="97" t="s">
        <v>75</v>
      </c>
      <c r="K75" s="106">
        <f t="shared" ref="K75:K80" si="39">IF(COUNTIF(N75:AB75,"&gt;=0")&lt;11,SUM(N75:AB75),SUM(LARGE(N75:AB75,1),LARGE(N75:AB75,2),LARGE(N75:AB75,3),LARGE(N75:AB75,4),LARGE(N75:AB75,5),LARGE(N75:AB75,6),LARGE(N75:AB75,7),LARGE(N75:AB75,8),LARGE(N75:AB75,9),LARGE(N75:AB75,10)))</f>
        <v>19</v>
      </c>
      <c r="L75" s="2">
        <f t="shared" ref="L75:L83" si="40">SUM(COUNTIF(N75:AB75,"&gt;-1"))</f>
        <v>2</v>
      </c>
      <c r="M75" s="3">
        <f t="shared" ref="M75:M83" si="41">SUM(N75:AB75)</f>
        <v>19</v>
      </c>
      <c r="N75" s="272">
        <v>9</v>
      </c>
      <c r="O75" s="23">
        <v>10</v>
      </c>
      <c r="P75" s="24"/>
      <c r="Q75" s="100"/>
      <c r="R75" s="24"/>
      <c r="S75" s="24"/>
      <c r="T75" s="24"/>
      <c r="U75" s="24"/>
      <c r="V75" s="24"/>
      <c r="W75" s="24"/>
      <c r="X75" s="100"/>
      <c r="Y75" s="100"/>
      <c r="Z75" s="100"/>
      <c r="AA75" s="100"/>
      <c r="AB75" s="56"/>
      <c r="AC75" s="107" t="s">
        <v>264</v>
      </c>
      <c r="AD75" s="97" t="s">
        <v>75</v>
      </c>
      <c r="AE75" s="101"/>
      <c r="AF75" s="101"/>
      <c r="AG75" s="102"/>
      <c r="AH75" s="102"/>
      <c r="AI75" s="103"/>
      <c r="AJ75" s="103"/>
      <c r="AK75" s="104"/>
      <c r="AL75" s="29"/>
      <c r="AM75" s="104"/>
      <c r="AN75" s="104"/>
      <c r="AO75" s="104"/>
      <c r="AP75" s="104"/>
      <c r="AQ75" s="237"/>
    </row>
    <row r="76" spans="1:43" ht="12.9" customHeight="1" x14ac:dyDescent="0.3">
      <c r="A76" s="511"/>
      <c r="B76" s="36">
        <v>2</v>
      </c>
      <c r="C76" s="17" t="s">
        <v>124</v>
      </c>
      <c r="D76" s="220" t="s">
        <v>125</v>
      </c>
      <c r="E76" s="19">
        <v>1948</v>
      </c>
      <c r="F76" s="19">
        <f t="shared" si="38"/>
        <v>68</v>
      </c>
      <c r="G76" s="389" t="s">
        <v>51</v>
      </c>
      <c r="H76" s="21"/>
      <c r="I76" s="204"/>
      <c r="J76" s="134" t="s">
        <v>261</v>
      </c>
      <c r="K76" s="37">
        <f t="shared" si="39"/>
        <v>19</v>
      </c>
      <c r="L76" s="2">
        <f t="shared" si="40"/>
        <v>2</v>
      </c>
      <c r="M76" s="3">
        <f t="shared" si="41"/>
        <v>19</v>
      </c>
      <c r="N76" s="23">
        <v>10</v>
      </c>
      <c r="O76" s="272">
        <v>9</v>
      </c>
      <c r="P76" s="24"/>
      <c r="Q76" s="24"/>
      <c r="R76" s="24"/>
      <c r="S76" s="24"/>
      <c r="T76" s="24"/>
      <c r="U76" s="24"/>
      <c r="V76" s="24"/>
      <c r="W76" s="24"/>
      <c r="X76" s="24"/>
      <c r="Y76" s="25"/>
      <c r="Z76" s="24"/>
      <c r="AA76" s="24"/>
      <c r="AB76" s="56"/>
      <c r="AC76" s="134" t="s">
        <v>261</v>
      </c>
      <c r="AD76" s="34" t="s">
        <v>372</v>
      </c>
      <c r="AE76" s="28"/>
      <c r="AF76" s="34"/>
      <c r="AG76" s="34"/>
      <c r="AH76" s="34"/>
      <c r="AI76" s="34"/>
      <c r="AJ76" s="28"/>
      <c r="AK76" s="34"/>
      <c r="AL76" s="34"/>
      <c r="AM76" s="34"/>
      <c r="AN76" s="34"/>
      <c r="AO76" s="34"/>
      <c r="AP76" s="34"/>
      <c r="AQ76" s="35"/>
    </row>
    <row r="77" spans="1:43" ht="12.9" customHeight="1" x14ac:dyDescent="0.3">
      <c r="A77" s="511"/>
      <c r="B77" s="36">
        <v>3</v>
      </c>
      <c r="C77" s="17" t="s">
        <v>124</v>
      </c>
      <c r="D77" s="214" t="s">
        <v>133</v>
      </c>
      <c r="E77" s="18">
        <v>1953</v>
      </c>
      <c r="F77" s="19">
        <f t="shared" si="38"/>
        <v>63</v>
      </c>
      <c r="G77" s="384" t="s">
        <v>63</v>
      </c>
      <c r="H77" s="21"/>
      <c r="I77" s="199"/>
      <c r="J77" s="34" t="s">
        <v>373</v>
      </c>
      <c r="K77" s="37">
        <f t="shared" si="39"/>
        <v>13</v>
      </c>
      <c r="L77" s="2">
        <f t="shared" si="40"/>
        <v>2</v>
      </c>
      <c r="M77" s="3">
        <f t="shared" si="41"/>
        <v>13</v>
      </c>
      <c r="N77" s="272">
        <v>5</v>
      </c>
      <c r="O77" s="272">
        <v>8</v>
      </c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56"/>
      <c r="AC77" s="107" t="s">
        <v>298</v>
      </c>
      <c r="AD77" s="34" t="s">
        <v>373</v>
      </c>
      <c r="AE77" s="34"/>
      <c r="AF77" s="34"/>
      <c r="AG77" s="34"/>
      <c r="AH77" s="34"/>
      <c r="AI77" s="97"/>
      <c r="AJ77" s="97"/>
      <c r="AK77" s="34"/>
      <c r="AL77" s="34"/>
      <c r="AM77" s="34"/>
      <c r="AN77" s="34"/>
      <c r="AO77" s="34"/>
      <c r="AP77" s="34"/>
      <c r="AQ77" s="105"/>
    </row>
    <row r="78" spans="1:43" ht="12.9" customHeight="1" x14ac:dyDescent="0.3">
      <c r="A78" s="511"/>
      <c r="B78" s="36">
        <v>4</v>
      </c>
      <c r="C78" s="17" t="s">
        <v>124</v>
      </c>
      <c r="D78" s="214" t="s">
        <v>130</v>
      </c>
      <c r="E78" s="18">
        <v>1945</v>
      </c>
      <c r="F78" s="19">
        <f t="shared" si="38"/>
        <v>71</v>
      </c>
      <c r="G78" s="384" t="s">
        <v>63</v>
      </c>
      <c r="H78" s="21"/>
      <c r="I78" s="199"/>
      <c r="J78" s="107" t="s">
        <v>271</v>
      </c>
      <c r="K78" s="37">
        <f t="shared" si="39"/>
        <v>15</v>
      </c>
      <c r="L78" s="2">
        <f t="shared" si="40"/>
        <v>2</v>
      </c>
      <c r="M78" s="3">
        <f t="shared" si="41"/>
        <v>15</v>
      </c>
      <c r="N78" s="272">
        <v>8</v>
      </c>
      <c r="O78" s="272">
        <v>7</v>
      </c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56"/>
      <c r="AC78" s="107" t="s">
        <v>271</v>
      </c>
      <c r="AD78" s="34" t="s">
        <v>371</v>
      </c>
      <c r="AE78" s="28"/>
      <c r="AF78" s="28"/>
      <c r="AG78" s="28"/>
      <c r="AH78" s="29"/>
      <c r="AI78" s="29"/>
      <c r="AJ78" s="29"/>
      <c r="AK78" s="29"/>
      <c r="AL78" s="29"/>
      <c r="AM78" s="34"/>
      <c r="AN78" s="34"/>
      <c r="AO78" s="34"/>
      <c r="AP78" s="34"/>
      <c r="AQ78" s="35"/>
    </row>
    <row r="79" spans="1:43" ht="12.9" customHeight="1" x14ac:dyDescent="0.3">
      <c r="A79" s="511"/>
      <c r="B79" s="36">
        <v>5</v>
      </c>
      <c r="C79" s="17" t="s">
        <v>124</v>
      </c>
      <c r="D79" s="214" t="s">
        <v>131</v>
      </c>
      <c r="E79" s="18">
        <v>1945</v>
      </c>
      <c r="F79" s="19">
        <f t="shared" si="38"/>
        <v>71</v>
      </c>
      <c r="G79" s="389" t="s">
        <v>51</v>
      </c>
      <c r="H79" s="21"/>
      <c r="I79" s="200"/>
      <c r="J79" s="107" t="s">
        <v>296</v>
      </c>
      <c r="K79" s="37">
        <f t="shared" si="39"/>
        <v>7</v>
      </c>
      <c r="L79" s="2">
        <f t="shared" si="40"/>
        <v>1</v>
      </c>
      <c r="M79" s="3">
        <f t="shared" si="41"/>
        <v>7</v>
      </c>
      <c r="N79" s="272">
        <v>7</v>
      </c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56"/>
      <c r="AC79" s="107" t="s">
        <v>296</v>
      </c>
      <c r="AD79" s="57"/>
      <c r="AE79" s="34"/>
      <c r="AF79" s="34"/>
      <c r="AG79" s="97"/>
      <c r="AH79" s="34"/>
      <c r="AI79" s="62"/>
      <c r="AJ79" s="97"/>
      <c r="AK79" s="97"/>
      <c r="AL79" s="34"/>
      <c r="AM79" s="62"/>
      <c r="AN79" s="91"/>
      <c r="AO79" s="34"/>
      <c r="AP79" s="34"/>
      <c r="AQ79" s="35"/>
    </row>
    <row r="80" spans="1:43" ht="12.9" customHeight="1" x14ac:dyDescent="0.3">
      <c r="A80" s="511"/>
      <c r="B80" s="36">
        <v>6</v>
      </c>
      <c r="C80" s="17" t="s">
        <v>124</v>
      </c>
      <c r="D80" s="214" t="s">
        <v>128</v>
      </c>
      <c r="E80" s="18">
        <v>1948</v>
      </c>
      <c r="F80" s="19">
        <f t="shared" si="38"/>
        <v>68</v>
      </c>
      <c r="G80" s="384" t="s">
        <v>63</v>
      </c>
      <c r="H80" s="21"/>
      <c r="I80" s="199"/>
      <c r="J80" s="107" t="s">
        <v>297</v>
      </c>
      <c r="K80" s="37">
        <f t="shared" si="39"/>
        <v>6</v>
      </c>
      <c r="L80" s="2">
        <f t="shared" si="40"/>
        <v>1</v>
      </c>
      <c r="M80" s="3">
        <f t="shared" si="41"/>
        <v>6</v>
      </c>
      <c r="N80" s="272">
        <v>6</v>
      </c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56"/>
      <c r="AC80" s="107" t="s">
        <v>297</v>
      </c>
      <c r="AD80" s="34"/>
      <c r="AE80" s="34"/>
      <c r="AF80" s="29"/>
      <c r="AG80" s="34"/>
      <c r="AH80" s="34"/>
      <c r="AI80" s="97"/>
      <c r="AJ80" s="34"/>
      <c r="AK80" s="34"/>
      <c r="AL80" s="34"/>
      <c r="AM80" s="34"/>
      <c r="AN80" s="28"/>
      <c r="AO80" s="29"/>
      <c r="AP80" s="28"/>
      <c r="AQ80" s="105"/>
    </row>
    <row r="81" spans="1:43" ht="12.9" customHeight="1" x14ac:dyDescent="0.3">
      <c r="A81" s="511"/>
      <c r="B81" s="36">
        <v>7</v>
      </c>
      <c r="C81" s="17" t="s">
        <v>124</v>
      </c>
      <c r="D81" s="214"/>
      <c r="E81" s="18"/>
      <c r="F81" s="19"/>
      <c r="G81" s="83"/>
      <c r="H81" s="21"/>
      <c r="I81" s="200"/>
      <c r="J81" s="22">
        <f>MIN(AC81:AC81:AQ81)</f>
        <v>0</v>
      </c>
      <c r="K81" s="348">
        <f t="shared" ref="K81:K84" si="42">IF(COUNTIF(N81:AB81,"&gt;=0")&lt;11,SUM(N81:AB81),SUM(LARGE(N81:AB81,1),LARGE(N81:AB81,2),LARGE(N81:AB81,3),LARGE(N81:AB81,4),LARGE(N81:AB81,5),LARGE(N81:AB81,6),LARGE(N81:AB81,7),LARGE(N81:AB81,8),LARGE(N81:AB81,9),LARGE(N81:AB81,10)))</f>
        <v>0</v>
      </c>
      <c r="L81" s="2">
        <f t="shared" si="40"/>
        <v>0</v>
      </c>
      <c r="M81" s="3">
        <f t="shared" si="41"/>
        <v>0</v>
      </c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56"/>
      <c r="AC81" s="107"/>
      <c r="AD81" s="34"/>
      <c r="AE81" s="34"/>
      <c r="AF81" s="34"/>
      <c r="AG81" s="97"/>
      <c r="AH81" s="34"/>
      <c r="AI81" s="28"/>
      <c r="AJ81" s="29"/>
      <c r="AK81" s="34"/>
      <c r="AL81" s="34"/>
      <c r="AM81" s="34"/>
      <c r="AN81" s="34"/>
      <c r="AO81" s="34"/>
      <c r="AP81" s="29"/>
      <c r="AQ81" s="35"/>
    </row>
    <row r="82" spans="1:43" ht="12.9" customHeight="1" x14ac:dyDescent="0.3">
      <c r="A82" s="511"/>
      <c r="B82" s="36">
        <v>8</v>
      </c>
      <c r="C82" s="17" t="s">
        <v>124</v>
      </c>
      <c r="D82" s="214"/>
      <c r="E82" s="18"/>
      <c r="F82" s="19"/>
      <c r="G82" s="83"/>
      <c r="H82" s="21"/>
      <c r="I82" s="199"/>
      <c r="J82" s="22">
        <f>MIN(AC82:AC82:AQ82)</f>
        <v>0</v>
      </c>
      <c r="K82" s="348">
        <f t="shared" si="42"/>
        <v>0</v>
      </c>
      <c r="L82" s="2">
        <f t="shared" si="40"/>
        <v>0</v>
      </c>
      <c r="M82" s="3">
        <f t="shared" si="41"/>
        <v>0</v>
      </c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56"/>
      <c r="AC82" s="61"/>
      <c r="AD82" s="34"/>
      <c r="AE82" s="28"/>
      <c r="AF82" s="57"/>
      <c r="AG82" s="97"/>
      <c r="AH82" s="29"/>
      <c r="AI82" s="62"/>
      <c r="AJ82" s="34"/>
      <c r="AK82" s="34"/>
      <c r="AL82" s="34"/>
      <c r="AM82" s="34"/>
      <c r="AN82" s="34"/>
      <c r="AO82" s="34"/>
      <c r="AP82" s="29"/>
      <c r="AQ82" s="35"/>
    </row>
    <row r="83" spans="1:43" ht="12.9" customHeight="1" x14ac:dyDescent="0.3">
      <c r="A83" s="511"/>
      <c r="B83" s="36">
        <v>9</v>
      </c>
      <c r="C83" s="17" t="s">
        <v>124</v>
      </c>
      <c r="D83" s="214"/>
      <c r="E83" s="18"/>
      <c r="F83" s="19"/>
      <c r="G83" s="83"/>
      <c r="H83" s="21"/>
      <c r="I83" s="200"/>
      <c r="J83" s="22">
        <f>MIN(AC83:AC83:AQ83)</f>
        <v>0</v>
      </c>
      <c r="K83" s="348">
        <f t="shared" si="42"/>
        <v>0</v>
      </c>
      <c r="L83" s="2">
        <f t="shared" si="40"/>
        <v>0</v>
      </c>
      <c r="M83" s="3">
        <f t="shared" si="41"/>
        <v>0</v>
      </c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56"/>
      <c r="AC83" s="107"/>
      <c r="AD83" s="34"/>
      <c r="AE83" s="28"/>
      <c r="AF83" s="57"/>
      <c r="AG83" s="97"/>
      <c r="AH83" s="29"/>
      <c r="AI83" s="62"/>
      <c r="AJ83" s="28"/>
      <c r="AK83" s="34"/>
      <c r="AL83" s="29"/>
      <c r="AM83" s="34"/>
      <c r="AN83" s="34"/>
      <c r="AO83" s="34"/>
      <c r="AP83" s="29"/>
      <c r="AQ83" s="35"/>
    </row>
    <row r="84" spans="1:43" ht="12.9" customHeight="1" x14ac:dyDescent="0.3">
      <c r="A84" s="511"/>
      <c r="B84" s="36">
        <v>10</v>
      </c>
      <c r="C84" s="17" t="s">
        <v>124</v>
      </c>
      <c r="D84" s="214"/>
      <c r="E84" s="18"/>
      <c r="F84" s="19"/>
      <c r="G84" s="83"/>
      <c r="H84" s="21"/>
      <c r="I84" s="199"/>
      <c r="J84" s="22">
        <f>MIN(AC84:AC84:AQ84)</f>
        <v>0</v>
      </c>
      <c r="K84" s="348">
        <f t="shared" si="42"/>
        <v>0</v>
      </c>
      <c r="L84" s="2">
        <f t="shared" ref="L84" si="43">SUM(COUNTIF(N84:AB84,"&gt;-1"))</f>
        <v>0</v>
      </c>
      <c r="M84" s="3">
        <f t="shared" ref="M84" si="44">SUM(N84:AB84)</f>
        <v>0</v>
      </c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56"/>
      <c r="AC84" s="107"/>
      <c r="AD84" s="34"/>
      <c r="AE84" s="28"/>
      <c r="AF84" s="57"/>
      <c r="AG84" s="97"/>
      <c r="AH84" s="29"/>
      <c r="AI84" s="62"/>
      <c r="AJ84" s="34"/>
      <c r="AK84" s="34"/>
      <c r="AL84" s="34"/>
      <c r="AM84" s="34"/>
      <c r="AN84" s="34"/>
      <c r="AO84" s="34"/>
      <c r="AP84" s="29"/>
      <c r="AQ84" s="35"/>
    </row>
    <row r="85" spans="1:43" ht="12.9" customHeight="1" x14ac:dyDescent="0.3">
      <c r="A85" s="518"/>
      <c r="B85" s="36">
        <v>6</v>
      </c>
      <c r="C85" s="17"/>
      <c r="D85" s="218"/>
      <c r="E85" s="67"/>
      <c r="F85" s="67"/>
      <c r="G85" s="69"/>
      <c r="H85" s="108"/>
      <c r="I85" s="109"/>
      <c r="J85" s="110"/>
      <c r="K85" s="351"/>
      <c r="L85" s="236"/>
      <c r="M85" s="234">
        <f t="shared" ref="M85" si="45">SUM(N85:AB85)</f>
        <v>10</v>
      </c>
      <c r="N85" s="73">
        <f t="shared" ref="N85:AB85" si="46">COUNTIF(N75:N84,"&gt;-1")</f>
        <v>6</v>
      </c>
      <c r="O85" s="111">
        <f t="shared" si="46"/>
        <v>4</v>
      </c>
      <c r="P85" s="111">
        <f t="shared" si="46"/>
        <v>0</v>
      </c>
      <c r="Q85" s="111">
        <f t="shared" si="46"/>
        <v>0</v>
      </c>
      <c r="R85" s="111">
        <f t="shared" si="46"/>
        <v>0</v>
      </c>
      <c r="S85" s="111">
        <f t="shared" si="46"/>
        <v>0</v>
      </c>
      <c r="T85" s="111">
        <f t="shared" si="46"/>
        <v>0</v>
      </c>
      <c r="U85" s="111">
        <f t="shared" si="46"/>
        <v>0</v>
      </c>
      <c r="V85" s="111">
        <f t="shared" si="46"/>
        <v>0</v>
      </c>
      <c r="W85" s="111">
        <f t="shared" si="46"/>
        <v>0</v>
      </c>
      <c r="X85" s="111">
        <f t="shared" si="46"/>
        <v>0</v>
      </c>
      <c r="Y85" s="111">
        <f t="shared" si="46"/>
        <v>0</v>
      </c>
      <c r="Z85" s="111">
        <f t="shared" si="46"/>
        <v>0</v>
      </c>
      <c r="AA85" s="111">
        <f t="shared" si="46"/>
        <v>0</v>
      </c>
      <c r="AB85" s="112">
        <f t="shared" si="46"/>
        <v>0</v>
      </c>
      <c r="AC85" s="75"/>
      <c r="AD85" s="76"/>
      <c r="AE85" s="77"/>
      <c r="AF85" s="76"/>
      <c r="AG85" s="76"/>
      <c r="AH85" s="76"/>
      <c r="AI85" s="76"/>
      <c r="AJ85" s="76"/>
      <c r="AK85" s="76"/>
      <c r="AL85" s="76"/>
      <c r="AM85" s="76"/>
      <c r="AN85" s="78"/>
      <c r="AO85" s="78"/>
      <c r="AP85" s="76"/>
      <c r="AQ85" s="79"/>
    </row>
    <row r="86" spans="1:43" ht="12.9" customHeight="1" x14ac:dyDescent="0.35">
      <c r="A86" s="411" t="s">
        <v>0</v>
      </c>
      <c r="B86" s="412" t="s">
        <v>1</v>
      </c>
      <c r="C86" s="413" t="s">
        <v>2</v>
      </c>
      <c r="D86" s="414" t="s">
        <v>3</v>
      </c>
      <c r="E86" s="415" t="s">
        <v>4</v>
      </c>
      <c r="F86" s="415" t="s">
        <v>5</v>
      </c>
      <c r="G86" s="416" t="s">
        <v>6</v>
      </c>
      <c r="H86" s="417" t="s">
        <v>7</v>
      </c>
      <c r="I86" s="418" t="s">
        <v>8</v>
      </c>
      <c r="J86" s="419" t="s">
        <v>9</v>
      </c>
      <c r="K86" s="420" t="s">
        <v>10</v>
      </c>
      <c r="L86" s="421" t="s">
        <v>11</v>
      </c>
      <c r="M86" s="422" t="s">
        <v>12</v>
      </c>
      <c r="N86" s="423" t="s">
        <v>13</v>
      </c>
      <c r="O86" s="415" t="s">
        <v>14</v>
      </c>
      <c r="P86" s="415" t="s">
        <v>15</v>
      </c>
      <c r="Q86" s="415" t="s">
        <v>16</v>
      </c>
      <c r="R86" s="415" t="s">
        <v>17</v>
      </c>
      <c r="S86" s="415" t="s">
        <v>18</v>
      </c>
      <c r="T86" s="415" t="s">
        <v>19</v>
      </c>
      <c r="U86" s="415" t="s">
        <v>20</v>
      </c>
      <c r="V86" s="415" t="s">
        <v>21</v>
      </c>
      <c r="W86" s="415" t="s">
        <v>22</v>
      </c>
      <c r="X86" s="415" t="s">
        <v>23</v>
      </c>
      <c r="Y86" s="415" t="s">
        <v>24</v>
      </c>
      <c r="Z86" s="415" t="s">
        <v>25</v>
      </c>
      <c r="AA86" s="415" t="s">
        <v>26</v>
      </c>
      <c r="AB86" s="424" t="s">
        <v>27</v>
      </c>
      <c r="AC86" s="425" t="s">
        <v>28</v>
      </c>
      <c r="AD86" s="426" t="s">
        <v>29</v>
      </c>
      <c r="AE86" s="426" t="s">
        <v>30</v>
      </c>
      <c r="AF86" s="426" t="s">
        <v>31</v>
      </c>
      <c r="AG86" s="426" t="s">
        <v>32</v>
      </c>
      <c r="AH86" s="426" t="s">
        <v>33</v>
      </c>
      <c r="AI86" s="426" t="s">
        <v>34</v>
      </c>
      <c r="AJ86" s="426" t="s">
        <v>35</v>
      </c>
      <c r="AK86" s="426" t="s">
        <v>36</v>
      </c>
      <c r="AL86" s="426" t="s">
        <v>37</v>
      </c>
      <c r="AM86" s="426" t="s">
        <v>38</v>
      </c>
      <c r="AN86" s="426" t="s">
        <v>39</v>
      </c>
      <c r="AO86" s="426" t="s">
        <v>40</v>
      </c>
      <c r="AP86" s="426" t="s">
        <v>41</v>
      </c>
      <c r="AQ86" s="427" t="s">
        <v>42</v>
      </c>
    </row>
    <row r="87" spans="1:43" ht="12.9" customHeight="1" x14ac:dyDescent="0.3">
      <c r="A87" s="510" t="s">
        <v>137</v>
      </c>
      <c r="B87" s="84">
        <v>1</v>
      </c>
      <c r="C87" s="17" t="s">
        <v>138</v>
      </c>
      <c r="D87" s="214" t="s">
        <v>300</v>
      </c>
      <c r="E87" s="18">
        <v>2001</v>
      </c>
      <c r="F87" s="19">
        <f>SUM(2016-E87)</f>
        <v>15</v>
      </c>
      <c r="G87" s="377" t="s">
        <v>53</v>
      </c>
      <c r="H87" s="21" t="s">
        <v>47</v>
      </c>
      <c r="I87" s="204"/>
      <c r="J87" s="22">
        <f>MIN(AC87:AC87:AQ87)</f>
        <v>0.93402777777777779</v>
      </c>
      <c r="K87" s="37">
        <f>IF(COUNTIF(N87:AB87,"&gt;=0")&lt;11,SUM(N87:AB87),SUM(LARGE(N87:AB87,1),LARGE(N87:AB87,2),LARGE(N87:AB87,3),LARGE(N87:AB87,4),LARGE(N87:AB87,5),LARGE(N87:AB87,6),LARGE(N87:AB87,7),LARGE(N87:AB87,8),LARGE(N87:AB87,9),LARGE(N87:AB87,10)))</f>
        <v>19</v>
      </c>
      <c r="L87" s="2">
        <f t="shared" ref="L87:L95" si="47">SUM(COUNTIF(N87:AB87,"&gt;-1"))</f>
        <v>2</v>
      </c>
      <c r="M87" s="3">
        <f t="shared" ref="M87:M95" si="48">SUM(N87:AB87)</f>
        <v>19</v>
      </c>
      <c r="N87" s="272">
        <v>9</v>
      </c>
      <c r="O87" s="23">
        <v>10</v>
      </c>
      <c r="P87" s="24"/>
      <c r="Q87" s="24"/>
      <c r="R87" s="24"/>
      <c r="S87" s="24"/>
      <c r="T87" s="24"/>
      <c r="U87" s="24"/>
      <c r="V87" s="24"/>
      <c r="W87" s="25"/>
      <c r="X87" s="24"/>
      <c r="Y87" s="24"/>
      <c r="Z87" s="24"/>
      <c r="AA87" s="113"/>
      <c r="AB87" s="56"/>
      <c r="AC87" s="273">
        <v>0.93888888888888899</v>
      </c>
      <c r="AD87" s="114">
        <v>0.93402777777777779</v>
      </c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5"/>
    </row>
    <row r="88" spans="1:43" ht="12.9" customHeight="1" x14ac:dyDescent="0.3">
      <c r="A88" s="511"/>
      <c r="B88" s="36">
        <v>2</v>
      </c>
      <c r="C88" s="17" t="s">
        <v>138</v>
      </c>
      <c r="D88" s="214" t="s">
        <v>301</v>
      </c>
      <c r="E88" s="18">
        <v>2000</v>
      </c>
      <c r="F88" s="19">
        <f>SUM(2016-E88)</f>
        <v>16</v>
      </c>
      <c r="G88" s="83" t="s">
        <v>61</v>
      </c>
      <c r="H88" s="21" t="s">
        <v>47</v>
      </c>
      <c r="I88" s="204"/>
      <c r="J88" s="22">
        <f>MIN(AC88:AC88:AQ88)</f>
        <v>0.9604166666666667</v>
      </c>
      <c r="K88" s="37">
        <f>IF(COUNTIF(N88:AB88,"&gt;=0")&lt;11,SUM(N88:AB88),SUM(LARGE(N88:AB88,1),LARGE(N88:AB88,2),LARGE(N88:AB88,3),LARGE(N88:AB88,4),LARGE(N88:AB88,5),LARGE(N88:AB88,6),LARGE(N88:AB88,7),LARGE(N88:AB88,8),LARGE(N88:AB88,9),LARGE(N88:AB88,10)))</f>
        <v>17</v>
      </c>
      <c r="L88" s="2">
        <f t="shared" si="47"/>
        <v>2</v>
      </c>
      <c r="M88" s="3">
        <f t="shared" si="48"/>
        <v>17</v>
      </c>
      <c r="N88" s="272">
        <v>8</v>
      </c>
      <c r="O88" s="272">
        <v>9</v>
      </c>
      <c r="P88" s="24"/>
      <c r="Q88" s="24"/>
      <c r="R88" s="24"/>
      <c r="S88" s="24"/>
      <c r="T88" s="24"/>
      <c r="U88" s="25"/>
      <c r="V88" s="24"/>
      <c r="W88" s="24"/>
      <c r="X88" s="24"/>
      <c r="Y88" s="24"/>
      <c r="Z88" s="24"/>
      <c r="AA88" s="24"/>
      <c r="AB88" s="56"/>
      <c r="AC88" s="119">
        <v>0.9819444444444444</v>
      </c>
      <c r="AD88" s="116">
        <v>0.9604166666666667</v>
      </c>
      <c r="AE88" s="34"/>
      <c r="AF88" s="34"/>
      <c r="AG88" s="34"/>
      <c r="AH88" s="34"/>
      <c r="AI88" s="116"/>
      <c r="AJ88" s="34"/>
      <c r="AK88" s="116"/>
      <c r="AL88" s="34"/>
      <c r="AM88" s="34"/>
      <c r="AN88" s="34"/>
      <c r="AO88" s="116"/>
      <c r="AP88" s="116"/>
      <c r="AQ88" s="115"/>
    </row>
    <row r="89" spans="1:43" ht="12.9" customHeight="1" x14ac:dyDescent="0.3">
      <c r="A89" s="511"/>
      <c r="B89" s="36">
        <v>3</v>
      </c>
      <c r="C89" s="17" t="s">
        <v>138</v>
      </c>
      <c r="D89" s="214" t="s">
        <v>144</v>
      </c>
      <c r="E89" s="18">
        <v>1986</v>
      </c>
      <c r="F89" s="19">
        <f>SUM(2016-E89)</f>
        <v>30</v>
      </c>
      <c r="G89" s="377" t="s">
        <v>53</v>
      </c>
      <c r="H89" s="21"/>
      <c r="I89" s="204"/>
      <c r="J89" s="34" t="s">
        <v>375</v>
      </c>
      <c r="K89" s="37">
        <f>IF(COUNTIF(N89:AB89,"&gt;=0")&lt;11,SUM(N89:AB89),SUM(LARGE(N89:AB89,1),LARGE(N89:AB89,2),LARGE(N89:AB89,3),LARGE(N89:AB89,4),LARGE(N89:AB89,5),LARGE(N89:AB89,6),LARGE(N89:AB89,7),LARGE(N89:AB89,8),LARGE(N89:AB89,9),LARGE(N89:AB89,10)))</f>
        <v>14</v>
      </c>
      <c r="L89" s="2">
        <f t="shared" si="47"/>
        <v>2</v>
      </c>
      <c r="M89" s="3">
        <f t="shared" si="48"/>
        <v>14</v>
      </c>
      <c r="N89" s="272">
        <v>7</v>
      </c>
      <c r="O89" s="272">
        <v>7</v>
      </c>
      <c r="P89" s="24"/>
      <c r="Q89" s="24"/>
      <c r="R89" s="24"/>
      <c r="S89" s="24"/>
      <c r="T89" s="24"/>
      <c r="U89" s="24"/>
      <c r="V89" s="24"/>
      <c r="W89" s="25"/>
      <c r="X89" s="24"/>
      <c r="Y89" s="24"/>
      <c r="Z89" s="24"/>
      <c r="AA89" s="24"/>
      <c r="AB89" s="56"/>
      <c r="AC89" s="107" t="s">
        <v>302</v>
      </c>
      <c r="AD89" s="34" t="s">
        <v>375</v>
      </c>
      <c r="AE89" s="116"/>
      <c r="AF89" s="116"/>
      <c r="AG89" s="116"/>
      <c r="AH89" s="116"/>
      <c r="AI89" s="116"/>
      <c r="AJ89" s="116"/>
      <c r="AK89" s="116"/>
      <c r="AL89" s="116"/>
      <c r="AM89" s="116"/>
      <c r="AN89" s="34"/>
      <c r="AO89" s="116"/>
      <c r="AP89" s="116"/>
      <c r="AQ89" s="118"/>
    </row>
    <row r="90" spans="1:43" ht="12.9" customHeight="1" x14ac:dyDescent="0.3">
      <c r="A90" s="511"/>
      <c r="B90" s="36">
        <v>4</v>
      </c>
      <c r="C90" s="17" t="s">
        <v>138</v>
      </c>
      <c r="D90" s="214" t="s">
        <v>299</v>
      </c>
      <c r="E90" s="18">
        <v>1999</v>
      </c>
      <c r="F90" s="19">
        <f>SUM(2016-E90)</f>
        <v>17</v>
      </c>
      <c r="G90" s="83" t="s">
        <v>58</v>
      </c>
      <c r="H90" s="21" t="s">
        <v>47</v>
      </c>
      <c r="I90" s="201"/>
      <c r="J90" s="368">
        <f>MIN(AC90:AC90:AQ90)</f>
        <v>0.89166666666666661</v>
      </c>
      <c r="K90" s="37">
        <f>IF(COUNTIF(N90:AB90,"&gt;=0")&lt;11,SUM(N90:AB90),SUM(LARGE(N90:AB90,1),LARGE(N90:AB90,2),LARGE(N90:AB90,3),LARGE(N90:AB90,4),LARGE(N90:AB90,5),LARGE(N90:AB90,6),LARGE(N90:AB90,7),LARGE(N90:AB90,8),LARGE(N90:AB90,9),LARGE(N90:AB90,10)))</f>
        <v>10</v>
      </c>
      <c r="L90" s="2">
        <f t="shared" si="47"/>
        <v>1</v>
      </c>
      <c r="M90" s="3">
        <f t="shared" si="48"/>
        <v>10</v>
      </c>
      <c r="N90" s="23">
        <v>10</v>
      </c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56"/>
      <c r="AC90" s="119">
        <v>0.89166666666666661</v>
      </c>
      <c r="AD90" s="116"/>
      <c r="AE90" s="120"/>
      <c r="AF90" s="120"/>
      <c r="AG90" s="116"/>
      <c r="AH90" s="34"/>
      <c r="AI90" s="34"/>
      <c r="AJ90" s="116"/>
      <c r="AK90" s="34"/>
      <c r="AL90" s="116"/>
      <c r="AM90" s="238"/>
      <c r="AN90" s="238"/>
      <c r="AO90" s="34"/>
      <c r="AP90" s="34"/>
      <c r="AQ90" s="35"/>
    </row>
    <row r="91" spans="1:43" ht="12.9" customHeight="1" x14ac:dyDescent="0.3">
      <c r="A91" s="511"/>
      <c r="B91" s="36">
        <v>5</v>
      </c>
      <c r="C91" s="17" t="s">
        <v>138</v>
      </c>
      <c r="D91" s="215" t="s">
        <v>140</v>
      </c>
      <c r="E91" s="31">
        <v>1993</v>
      </c>
      <c r="F91" s="19">
        <f>SUM(2016-E91)</f>
        <v>23</v>
      </c>
      <c r="G91" s="63" t="s">
        <v>61</v>
      </c>
      <c r="H91" s="21"/>
      <c r="I91" s="201"/>
      <c r="J91" s="369" t="s">
        <v>374</v>
      </c>
      <c r="K91" s="37">
        <f>IF(COUNTIF(N91:AB91,"&gt;=0")&lt;11,SUM(N91:AB91),SUM(LARGE(N91:AB91,1),LARGE(N91:AB91,2),LARGE(N91:AB91,3),LARGE(N91:AB91,4),LARGE(N91:AB91,5),LARGE(N91:AB91,6),LARGE(N91:AB91,7),LARGE(N91:AB91,8),LARGE(N91:AB91,9),LARGE(N91:AB91,10)))</f>
        <v>8</v>
      </c>
      <c r="L91" s="2">
        <f t="shared" si="47"/>
        <v>1</v>
      </c>
      <c r="M91" s="3">
        <f t="shared" si="48"/>
        <v>8</v>
      </c>
      <c r="N91" s="24"/>
      <c r="O91" s="272">
        <v>8</v>
      </c>
      <c r="P91" s="24"/>
      <c r="Q91" s="24"/>
      <c r="R91" s="24"/>
      <c r="S91" s="24"/>
      <c r="T91" s="24"/>
      <c r="U91" s="25"/>
      <c r="V91" s="24"/>
      <c r="W91" s="25"/>
      <c r="X91" s="24"/>
      <c r="Y91" s="24"/>
      <c r="Z91" s="24"/>
      <c r="AA91" s="25"/>
      <c r="AB91" s="26"/>
      <c r="AC91" s="117"/>
      <c r="AD91" s="34" t="s">
        <v>374</v>
      </c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21"/>
    </row>
    <row r="92" spans="1:43" ht="12.9" customHeight="1" x14ac:dyDescent="0.3">
      <c r="A92" s="511"/>
      <c r="B92" s="36">
        <v>6</v>
      </c>
      <c r="C92" s="17" t="s">
        <v>138</v>
      </c>
      <c r="D92" s="214"/>
      <c r="E92" s="18"/>
      <c r="F92" s="19"/>
      <c r="G92" s="83"/>
      <c r="H92" s="21"/>
      <c r="I92" s="201"/>
      <c r="J92" s="22">
        <f>MIN(AC92:AC92:AQ92)</f>
        <v>0</v>
      </c>
      <c r="K92" s="348">
        <f t="shared" ref="K92:K96" si="49">IF(COUNTIF(N92:AB92,"&gt;=0")&lt;11,SUM(N92:AB92),SUM(LARGE(N92:AB92,1),LARGE(N92:AB92,2),LARGE(N92:AB92,3),LARGE(N92:AB92,4),LARGE(N92:AB92,5),LARGE(N92:AB92,6),LARGE(N92:AB92,7),LARGE(N92:AB92,8),LARGE(N92:AB92,9),LARGE(N92:AB92,10)))</f>
        <v>0</v>
      </c>
      <c r="L92" s="2">
        <f t="shared" si="47"/>
        <v>0</v>
      </c>
      <c r="M92" s="3">
        <f t="shared" si="48"/>
        <v>0</v>
      </c>
      <c r="N92" s="24"/>
      <c r="O92" s="24"/>
      <c r="P92" s="24"/>
      <c r="Q92" s="24"/>
      <c r="R92" s="24"/>
      <c r="S92" s="25"/>
      <c r="T92" s="24"/>
      <c r="U92" s="25"/>
      <c r="V92" s="24"/>
      <c r="W92" s="25"/>
      <c r="X92" s="25"/>
      <c r="Y92" s="24"/>
      <c r="Z92" s="24"/>
      <c r="AA92" s="25"/>
      <c r="AB92" s="56"/>
      <c r="AC92" s="107"/>
      <c r="AD92" s="97"/>
      <c r="AE92" s="34"/>
      <c r="AF92" s="116"/>
      <c r="AG92" s="34"/>
      <c r="AH92" s="34"/>
      <c r="AI92" s="34"/>
      <c r="AJ92" s="34"/>
      <c r="AK92" s="116"/>
      <c r="AL92" s="116"/>
      <c r="AM92" s="34"/>
      <c r="AN92" s="34"/>
      <c r="AO92" s="116"/>
      <c r="AP92" s="34"/>
      <c r="AQ92" s="35"/>
    </row>
    <row r="93" spans="1:43" ht="12.9" customHeight="1" x14ac:dyDescent="0.3">
      <c r="A93" s="511"/>
      <c r="B93" s="36">
        <v>7</v>
      </c>
      <c r="C93" s="17" t="s">
        <v>138</v>
      </c>
      <c r="D93" s="215"/>
      <c r="E93" s="31"/>
      <c r="F93" s="19"/>
      <c r="G93" s="63"/>
      <c r="H93" s="21"/>
      <c r="I93" s="201"/>
      <c r="J93" s="22">
        <f>MIN(AC93:AC93:AQ93)</f>
        <v>0</v>
      </c>
      <c r="K93" s="348">
        <f t="shared" si="49"/>
        <v>0</v>
      </c>
      <c r="L93" s="2">
        <f t="shared" si="47"/>
        <v>0</v>
      </c>
      <c r="M93" s="3">
        <f t="shared" si="48"/>
        <v>0</v>
      </c>
      <c r="N93" s="24"/>
      <c r="O93" s="24"/>
      <c r="P93" s="24"/>
      <c r="Q93" s="24"/>
      <c r="R93" s="24"/>
      <c r="S93" s="24"/>
      <c r="T93" s="24"/>
      <c r="U93" s="24"/>
      <c r="V93" s="24"/>
      <c r="W93" s="25"/>
      <c r="X93" s="24"/>
      <c r="Y93" s="24"/>
      <c r="Z93" s="24"/>
      <c r="AA93" s="25"/>
      <c r="AB93" s="56"/>
      <c r="AC93" s="117"/>
      <c r="AD93" s="97"/>
      <c r="AE93" s="116"/>
      <c r="AF93" s="116"/>
      <c r="AG93" s="116"/>
      <c r="AH93" s="34"/>
      <c r="AI93" s="34"/>
      <c r="AJ93" s="116"/>
      <c r="AK93" s="116"/>
      <c r="AL93" s="116"/>
      <c r="AM93" s="34"/>
      <c r="AN93" s="29"/>
      <c r="AO93" s="34"/>
      <c r="AP93" s="34"/>
      <c r="AQ93" s="122"/>
    </row>
    <row r="94" spans="1:43" ht="12.9" customHeight="1" x14ac:dyDescent="0.3">
      <c r="A94" s="511"/>
      <c r="B94" s="36">
        <v>8</v>
      </c>
      <c r="C94" s="17" t="s">
        <v>138</v>
      </c>
      <c r="D94" s="215"/>
      <c r="E94" s="31"/>
      <c r="F94" s="19"/>
      <c r="G94" s="63"/>
      <c r="H94" s="21"/>
      <c r="I94" s="201"/>
      <c r="J94" s="22">
        <f>MIN(AC94:AC94:AQ94)</f>
        <v>0</v>
      </c>
      <c r="K94" s="348">
        <f t="shared" si="49"/>
        <v>0</v>
      </c>
      <c r="L94" s="2">
        <f t="shared" si="47"/>
        <v>0</v>
      </c>
      <c r="M94" s="3">
        <f t="shared" si="48"/>
        <v>0</v>
      </c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5"/>
      <c r="AB94" s="56"/>
      <c r="AC94" s="117"/>
      <c r="AD94" s="97"/>
      <c r="AE94" s="116"/>
      <c r="AF94" s="116"/>
      <c r="AG94" s="116"/>
      <c r="AH94" s="34"/>
      <c r="AI94" s="34"/>
      <c r="AJ94" s="116"/>
      <c r="AK94" s="116"/>
      <c r="AL94" s="116"/>
      <c r="AM94" s="97"/>
      <c r="AN94" s="28"/>
      <c r="AO94" s="116"/>
      <c r="AP94" s="34"/>
      <c r="AQ94" s="122"/>
    </row>
    <row r="95" spans="1:43" ht="12.9" customHeight="1" x14ac:dyDescent="0.3">
      <c r="A95" s="511"/>
      <c r="B95" s="36">
        <v>9</v>
      </c>
      <c r="C95" s="17" t="s">
        <v>138</v>
      </c>
      <c r="D95" s="214"/>
      <c r="E95" s="18"/>
      <c r="F95" s="19"/>
      <c r="G95" s="63"/>
      <c r="H95" s="21"/>
      <c r="I95" s="201"/>
      <c r="J95" s="22">
        <f>MIN(AC95:AC95:AQ95)</f>
        <v>0</v>
      </c>
      <c r="K95" s="348">
        <f t="shared" si="49"/>
        <v>0</v>
      </c>
      <c r="L95" s="2">
        <f t="shared" si="47"/>
        <v>0</v>
      </c>
      <c r="M95" s="3">
        <f t="shared" si="48"/>
        <v>0</v>
      </c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5"/>
      <c r="AB95" s="56"/>
      <c r="AC95" s="119"/>
      <c r="AD95" s="97"/>
      <c r="AE95" s="116"/>
      <c r="AF95" s="116"/>
      <c r="AG95" s="116"/>
      <c r="AH95" s="34"/>
      <c r="AI95" s="34"/>
      <c r="AJ95" s="116"/>
      <c r="AK95" s="116"/>
      <c r="AL95" s="116"/>
      <c r="AM95" s="97"/>
      <c r="AN95" s="34"/>
      <c r="AO95" s="34"/>
      <c r="AP95" s="34"/>
      <c r="AQ95" s="122"/>
    </row>
    <row r="96" spans="1:43" ht="12.9" customHeight="1" x14ac:dyDescent="0.3">
      <c r="A96" s="511"/>
      <c r="B96" s="36">
        <v>10</v>
      </c>
      <c r="C96" s="17" t="s">
        <v>138</v>
      </c>
      <c r="D96" s="214"/>
      <c r="E96" s="18"/>
      <c r="F96" s="19"/>
      <c r="G96" s="83"/>
      <c r="H96" s="21"/>
      <c r="I96" s="201"/>
      <c r="J96" s="22">
        <f>MIN(AC96:AC96:AQ96)</f>
        <v>0</v>
      </c>
      <c r="K96" s="348">
        <f t="shared" si="49"/>
        <v>0</v>
      </c>
      <c r="L96" s="2">
        <f t="shared" ref="L96" si="50">SUM(COUNTIF(N96:AB96,"&gt;-1"))</f>
        <v>0</v>
      </c>
      <c r="M96" s="3">
        <f t="shared" ref="M96" si="51">SUM(N96:AB96)</f>
        <v>0</v>
      </c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5"/>
      <c r="AB96" s="56"/>
      <c r="AC96" s="119"/>
      <c r="AD96" s="97"/>
      <c r="AE96" s="116"/>
      <c r="AF96" s="116"/>
      <c r="AG96" s="116"/>
      <c r="AH96" s="34"/>
      <c r="AI96" s="34"/>
      <c r="AJ96" s="116"/>
      <c r="AK96" s="116"/>
      <c r="AL96" s="116"/>
      <c r="AM96" s="97"/>
      <c r="AN96" s="28"/>
      <c r="AO96" s="120"/>
      <c r="AP96" s="34"/>
      <c r="AQ96" s="122"/>
    </row>
    <row r="97" spans="1:43" ht="12.9" customHeight="1" x14ac:dyDescent="0.3">
      <c r="A97" s="518"/>
      <c r="B97" s="67">
        <v>5</v>
      </c>
      <c r="C97" s="17"/>
      <c r="D97" s="218"/>
      <c r="E97" s="67"/>
      <c r="F97" s="67"/>
      <c r="G97" s="69" t="s">
        <v>147</v>
      </c>
      <c r="H97" s="108"/>
      <c r="I97" s="109"/>
      <c r="J97" s="110"/>
      <c r="K97" s="351"/>
      <c r="L97" s="236"/>
      <c r="M97" s="234">
        <f t="shared" ref="M97" si="52">SUM(N97:AB97)</f>
        <v>8</v>
      </c>
      <c r="N97" s="73">
        <f t="shared" ref="N97:AB97" si="53">COUNTIF(N87:N96,"&gt;-1")</f>
        <v>4</v>
      </c>
      <c r="O97" s="111">
        <f t="shared" si="53"/>
        <v>4</v>
      </c>
      <c r="P97" s="111">
        <f t="shared" si="53"/>
        <v>0</v>
      </c>
      <c r="Q97" s="111">
        <f t="shared" si="53"/>
        <v>0</v>
      </c>
      <c r="R97" s="111">
        <f t="shared" si="53"/>
        <v>0</v>
      </c>
      <c r="S97" s="111">
        <f t="shared" si="53"/>
        <v>0</v>
      </c>
      <c r="T97" s="111">
        <f t="shared" si="53"/>
        <v>0</v>
      </c>
      <c r="U97" s="111">
        <f t="shared" si="53"/>
        <v>0</v>
      </c>
      <c r="V97" s="111">
        <f t="shared" si="53"/>
        <v>0</v>
      </c>
      <c r="W97" s="111">
        <f t="shared" si="53"/>
        <v>0</v>
      </c>
      <c r="X97" s="111">
        <f t="shared" si="53"/>
        <v>0</v>
      </c>
      <c r="Y97" s="111">
        <f t="shared" si="53"/>
        <v>0</v>
      </c>
      <c r="Z97" s="111">
        <f t="shared" si="53"/>
        <v>0</v>
      </c>
      <c r="AA97" s="111">
        <f t="shared" si="53"/>
        <v>0</v>
      </c>
      <c r="AB97" s="112">
        <f t="shared" si="53"/>
        <v>0</v>
      </c>
      <c r="AC97" s="75"/>
      <c r="AD97" s="76"/>
      <c r="AE97" s="77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123"/>
    </row>
    <row r="98" spans="1:43" ht="12.9" customHeight="1" x14ac:dyDescent="0.35">
      <c r="A98" s="411" t="s">
        <v>0</v>
      </c>
      <c r="B98" s="412" t="s">
        <v>1</v>
      </c>
      <c r="C98" s="413" t="s">
        <v>2</v>
      </c>
      <c r="D98" s="414" t="s">
        <v>3</v>
      </c>
      <c r="E98" s="415" t="s">
        <v>4</v>
      </c>
      <c r="F98" s="415" t="s">
        <v>5</v>
      </c>
      <c r="G98" s="416" t="s">
        <v>6</v>
      </c>
      <c r="H98" s="417" t="s">
        <v>7</v>
      </c>
      <c r="I98" s="418" t="s">
        <v>8</v>
      </c>
      <c r="J98" s="419" t="s">
        <v>9</v>
      </c>
      <c r="K98" s="420" t="s">
        <v>10</v>
      </c>
      <c r="L98" s="421" t="s">
        <v>11</v>
      </c>
      <c r="M98" s="422" t="s">
        <v>12</v>
      </c>
      <c r="N98" s="423" t="s">
        <v>13</v>
      </c>
      <c r="O98" s="415" t="s">
        <v>14</v>
      </c>
      <c r="P98" s="415" t="s">
        <v>15</v>
      </c>
      <c r="Q98" s="415" t="s">
        <v>16</v>
      </c>
      <c r="R98" s="415" t="s">
        <v>17</v>
      </c>
      <c r="S98" s="415" t="s">
        <v>18</v>
      </c>
      <c r="T98" s="415" t="s">
        <v>19</v>
      </c>
      <c r="U98" s="415" t="s">
        <v>20</v>
      </c>
      <c r="V98" s="415" t="s">
        <v>21</v>
      </c>
      <c r="W98" s="415" t="s">
        <v>22</v>
      </c>
      <c r="X98" s="415" t="s">
        <v>23</v>
      </c>
      <c r="Y98" s="415" t="s">
        <v>24</v>
      </c>
      <c r="Z98" s="415" t="s">
        <v>25</v>
      </c>
      <c r="AA98" s="415" t="s">
        <v>26</v>
      </c>
      <c r="AB98" s="424" t="s">
        <v>27</v>
      </c>
      <c r="AC98" s="425" t="s">
        <v>28</v>
      </c>
      <c r="AD98" s="426" t="s">
        <v>29</v>
      </c>
      <c r="AE98" s="426" t="s">
        <v>30</v>
      </c>
      <c r="AF98" s="426" t="s">
        <v>31</v>
      </c>
      <c r="AG98" s="426" t="s">
        <v>32</v>
      </c>
      <c r="AH98" s="426" t="s">
        <v>33</v>
      </c>
      <c r="AI98" s="426" t="s">
        <v>34</v>
      </c>
      <c r="AJ98" s="426" t="s">
        <v>35</v>
      </c>
      <c r="AK98" s="426" t="s">
        <v>36</v>
      </c>
      <c r="AL98" s="426" t="s">
        <v>37</v>
      </c>
      <c r="AM98" s="426" t="s">
        <v>38</v>
      </c>
      <c r="AN98" s="426" t="s">
        <v>39</v>
      </c>
      <c r="AO98" s="426" t="s">
        <v>40</v>
      </c>
      <c r="AP98" s="426" t="s">
        <v>41</v>
      </c>
      <c r="AQ98" s="427" t="s">
        <v>42</v>
      </c>
    </row>
    <row r="99" spans="1:43" ht="12.9" customHeight="1" x14ac:dyDescent="0.3">
      <c r="A99" s="510" t="s">
        <v>148</v>
      </c>
      <c r="B99" s="84">
        <v>1</v>
      </c>
      <c r="C99" s="49" t="s">
        <v>149</v>
      </c>
      <c r="D99" s="217" t="s">
        <v>151</v>
      </c>
      <c r="E99" s="50">
        <v>1975</v>
      </c>
      <c r="F99" s="19">
        <f t="shared" ref="F99:F114" si="54">SUM(2016-E99)</f>
        <v>41</v>
      </c>
      <c r="G99" s="384" t="s">
        <v>63</v>
      </c>
      <c r="H99" s="21"/>
      <c r="I99" s="202"/>
      <c r="J99" s="22">
        <f>MIN(AC99:AC99:AQ99)</f>
        <v>0.81805555555555554</v>
      </c>
      <c r="K99" s="133">
        <f t="shared" ref="K99:K114" si="55">IF(COUNTIF(N99:AB99,"&gt;=0")&lt;11,SUM(N99:AB99),SUM(LARGE(N99:AB99,1),LARGE(N99:AB99,2),LARGE(N99:AB99,3),LARGE(N99:AB99,4),LARGE(N99:AB99,5),LARGE(N99:AB99,6),LARGE(N99:AB99,7),LARGE(N99:AB99,8),LARGE(N99:AB99,9),LARGE(N99:AB99,10)))</f>
        <v>19</v>
      </c>
      <c r="L99" s="2">
        <f>SUM(COUNTIF(N99:AB99,"&gt;-1"))</f>
        <v>2</v>
      </c>
      <c r="M99" s="3">
        <f>SUM(N99:AB99)</f>
        <v>19</v>
      </c>
      <c r="N99" s="23">
        <v>10</v>
      </c>
      <c r="O99" s="363">
        <v>9</v>
      </c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56"/>
      <c r="AC99" s="52">
        <v>0.83611111111111114</v>
      </c>
      <c r="AD99" s="54">
        <v>0.81805555555555554</v>
      </c>
      <c r="AE99" s="53"/>
      <c r="AF99" s="54"/>
      <c r="AG99" s="54"/>
      <c r="AH99" s="54"/>
      <c r="AI99" s="54"/>
      <c r="AJ99" s="54"/>
      <c r="AK99" s="54"/>
      <c r="AL99" s="54"/>
      <c r="AM99" s="54"/>
      <c r="AN99" s="53"/>
      <c r="AO99" s="53"/>
      <c r="AP99" s="54"/>
      <c r="AQ99" s="58"/>
    </row>
    <row r="100" spans="1:43" ht="12.9" customHeight="1" x14ac:dyDescent="0.3">
      <c r="A100" s="511"/>
      <c r="B100" s="36">
        <v>2</v>
      </c>
      <c r="C100" s="17" t="s">
        <v>149</v>
      </c>
      <c r="D100" s="214" t="s">
        <v>154</v>
      </c>
      <c r="E100" s="18">
        <v>1979</v>
      </c>
      <c r="F100" s="19">
        <f t="shared" si="54"/>
        <v>37</v>
      </c>
      <c r="G100" s="377" t="s">
        <v>53</v>
      </c>
      <c r="H100" s="21"/>
      <c r="I100" s="201"/>
      <c r="J100" s="22">
        <f>MIN(AC100:AC100:AQ100)</f>
        <v>0.84583333333333333</v>
      </c>
      <c r="K100" s="37">
        <f t="shared" si="55"/>
        <v>16</v>
      </c>
      <c r="L100" s="2">
        <f>SUM(COUNTIF(N100:AB100,"&gt;-1"))</f>
        <v>2</v>
      </c>
      <c r="M100" s="3">
        <f>SUM(N100:AB100)</f>
        <v>16</v>
      </c>
      <c r="N100" s="272">
        <v>8</v>
      </c>
      <c r="O100" s="272">
        <v>8</v>
      </c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56"/>
      <c r="AC100" s="27">
        <v>0.84583333333333333</v>
      </c>
      <c r="AD100" s="57">
        <v>0.84930555555555554</v>
      </c>
      <c r="AE100" s="28"/>
      <c r="AF100" s="28"/>
      <c r="AG100" s="29"/>
      <c r="AH100" s="29"/>
      <c r="AI100" s="29"/>
      <c r="AJ100" s="28"/>
      <c r="AK100" s="29"/>
      <c r="AL100" s="29"/>
      <c r="AM100" s="29"/>
      <c r="AN100" s="29"/>
      <c r="AO100" s="29"/>
      <c r="AP100" s="28"/>
      <c r="AQ100" s="30"/>
    </row>
    <row r="101" spans="1:43" ht="12.9" customHeight="1" x14ac:dyDescent="0.3">
      <c r="A101" s="511"/>
      <c r="B101" s="36">
        <v>3</v>
      </c>
      <c r="C101" s="17" t="s">
        <v>149</v>
      </c>
      <c r="D101" s="214" t="s">
        <v>152</v>
      </c>
      <c r="E101" s="18">
        <v>1973</v>
      </c>
      <c r="F101" s="19">
        <f t="shared" si="54"/>
        <v>43</v>
      </c>
      <c r="G101" s="370" t="s">
        <v>153</v>
      </c>
      <c r="H101" s="21"/>
      <c r="I101" s="200"/>
      <c r="J101" s="22">
        <f>MIN(AC101:AC101:AQ101)</f>
        <v>0.84236111111111101</v>
      </c>
      <c r="K101" s="37">
        <f t="shared" si="55"/>
        <v>16</v>
      </c>
      <c r="L101" s="2">
        <f>SUM(COUNTIF(N101:AB101,"&gt;-1"))</f>
        <v>2</v>
      </c>
      <c r="M101" s="3">
        <f>SUM(N101:AB101)</f>
        <v>16</v>
      </c>
      <c r="N101" s="272">
        <v>9</v>
      </c>
      <c r="O101" s="272">
        <v>7</v>
      </c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56"/>
      <c r="AC101" s="27">
        <v>0.84236111111111101</v>
      </c>
      <c r="AD101" s="29">
        <v>0.86388888888888893</v>
      </c>
      <c r="AE101" s="29"/>
      <c r="AF101" s="29"/>
      <c r="AG101" s="28"/>
      <c r="AH101" s="34"/>
      <c r="AI101" s="28"/>
      <c r="AJ101" s="28"/>
      <c r="AK101" s="28"/>
      <c r="AL101" s="28"/>
      <c r="AM101" s="28"/>
      <c r="AN101" s="29"/>
      <c r="AO101" s="28"/>
      <c r="AP101" s="29"/>
      <c r="AQ101" s="30"/>
    </row>
    <row r="102" spans="1:43" ht="12.9" customHeight="1" x14ac:dyDescent="0.3">
      <c r="A102" s="511"/>
      <c r="B102" s="36">
        <v>4</v>
      </c>
      <c r="C102" s="17" t="s">
        <v>149</v>
      </c>
      <c r="D102" s="214" t="s">
        <v>156</v>
      </c>
      <c r="E102" s="18">
        <v>1979</v>
      </c>
      <c r="F102" s="19">
        <f t="shared" si="54"/>
        <v>37</v>
      </c>
      <c r="G102" s="82" t="s">
        <v>55</v>
      </c>
      <c r="H102" s="21"/>
      <c r="I102" s="199"/>
      <c r="J102" s="22">
        <f>MIN(AC102:AC102:AQ102)</f>
        <v>0.8666666666666667</v>
      </c>
      <c r="K102" s="37">
        <f t="shared" si="55"/>
        <v>13</v>
      </c>
      <c r="L102" s="2">
        <f>SUM(COUNTIF(N102:AB102,"&gt;-1"))</f>
        <v>2</v>
      </c>
      <c r="M102" s="3">
        <f>SUM(N102:AB102)</f>
        <v>13</v>
      </c>
      <c r="N102" s="272">
        <v>7</v>
      </c>
      <c r="O102" s="272">
        <v>6</v>
      </c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56"/>
      <c r="AC102" s="27">
        <v>0.88750000000000007</v>
      </c>
      <c r="AD102" s="57">
        <v>0.8666666666666667</v>
      </c>
      <c r="AE102" s="28"/>
      <c r="AF102" s="29"/>
      <c r="AG102" s="28"/>
      <c r="AH102" s="29"/>
      <c r="AI102" s="28"/>
      <c r="AJ102" s="28"/>
      <c r="AK102" s="28"/>
      <c r="AL102" s="28"/>
      <c r="AM102" s="29"/>
      <c r="AN102" s="28"/>
      <c r="AO102" s="28"/>
      <c r="AP102" s="28"/>
      <c r="AQ102" s="30"/>
    </row>
    <row r="103" spans="1:43" ht="12.9" customHeight="1" x14ac:dyDescent="0.3">
      <c r="A103" s="511"/>
      <c r="B103" s="36">
        <v>5</v>
      </c>
      <c r="C103" s="17" t="s">
        <v>149</v>
      </c>
      <c r="D103" s="214" t="s">
        <v>157</v>
      </c>
      <c r="E103" s="18">
        <v>1971</v>
      </c>
      <c r="F103" s="19">
        <f t="shared" si="54"/>
        <v>45</v>
      </c>
      <c r="G103" s="83" t="s">
        <v>55</v>
      </c>
      <c r="H103" s="21"/>
      <c r="I103" s="201"/>
      <c r="J103" s="22">
        <f>MIN(AC103:AC103:AQ103)</f>
        <v>0.8979166666666667</v>
      </c>
      <c r="K103" s="37">
        <f t="shared" si="55"/>
        <v>11</v>
      </c>
      <c r="L103" s="2">
        <f>SUM(COUNTIF(N103:AB103,"&gt;-1"))</f>
        <v>2</v>
      </c>
      <c r="M103" s="3">
        <f>SUM(N103:AB103)</f>
        <v>11</v>
      </c>
      <c r="N103" s="272">
        <v>6</v>
      </c>
      <c r="O103" s="272">
        <v>5</v>
      </c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56"/>
      <c r="AC103" s="27">
        <v>0.89930555555555547</v>
      </c>
      <c r="AD103" s="57">
        <v>0.8979166666666667</v>
      </c>
      <c r="AE103" s="29"/>
      <c r="AF103" s="29"/>
      <c r="AG103" s="29"/>
      <c r="AH103" s="28"/>
      <c r="AI103" s="28"/>
      <c r="AJ103" s="29"/>
      <c r="AK103" s="28"/>
      <c r="AL103" s="28"/>
      <c r="AM103" s="28"/>
      <c r="AN103" s="29"/>
      <c r="AO103" s="29"/>
      <c r="AP103" s="29"/>
      <c r="AQ103" s="58"/>
    </row>
    <row r="104" spans="1:43" ht="12.9" customHeight="1" x14ac:dyDescent="0.3">
      <c r="A104" s="511"/>
      <c r="B104" s="36">
        <v>6</v>
      </c>
      <c r="C104" s="17" t="s">
        <v>149</v>
      </c>
      <c r="D104" s="221" t="s">
        <v>218</v>
      </c>
      <c r="E104" s="89">
        <v>1977</v>
      </c>
      <c r="F104" s="19">
        <f t="shared" si="54"/>
        <v>39</v>
      </c>
      <c r="G104" s="59" t="s">
        <v>368</v>
      </c>
      <c r="H104" s="21" t="s">
        <v>378</v>
      </c>
      <c r="I104" s="199"/>
      <c r="J104" s="22">
        <f>MIN(AC104:AC104:AQ104)</f>
        <v>0.76180555555555562</v>
      </c>
      <c r="K104" s="37">
        <f t="shared" si="55"/>
        <v>10</v>
      </c>
      <c r="L104" s="229"/>
      <c r="M104" s="230"/>
      <c r="N104" s="24"/>
      <c r="O104" s="23">
        <v>10</v>
      </c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56"/>
      <c r="AC104" s="27"/>
      <c r="AD104" s="57">
        <v>0.76180555555555562</v>
      </c>
      <c r="AE104" s="57"/>
      <c r="AF104" s="33"/>
      <c r="AG104" s="28"/>
      <c r="AH104" s="28"/>
      <c r="AI104" s="34"/>
      <c r="AJ104" s="34"/>
      <c r="AK104" s="29"/>
      <c r="AL104" s="29"/>
      <c r="AM104" s="29"/>
      <c r="AN104" s="29"/>
      <c r="AO104" s="28"/>
      <c r="AP104" s="29"/>
      <c r="AQ104" s="58"/>
    </row>
    <row r="105" spans="1:43" ht="12.9" customHeight="1" x14ac:dyDescent="0.3">
      <c r="A105" s="511"/>
      <c r="B105" s="36">
        <v>7</v>
      </c>
      <c r="C105" s="17" t="s">
        <v>149</v>
      </c>
      <c r="D105" s="214" t="s">
        <v>155</v>
      </c>
      <c r="E105" s="18">
        <v>1976</v>
      </c>
      <c r="F105" s="19">
        <f t="shared" si="54"/>
        <v>40</v>
      </c>
      <c r="G105" s="377" t="s">
        <v>53</v>
      </c>
      <c r="H105" s="21"/>
      <c r="I105" s="201"/>
      <c r="J105" s="22">
        <f>MIN(AC105:AC105:AQ105)</f>
        <v>0.91180555555555554</v>
      </c>
      <c r="K105" s="37">
        <f t="shared" si="55"/>
        <v>9</v>
      </c>
      <c r="L105" s="2">
        <f t="shared" ref="L105:L111" si="56">SUM(COUNTIF(N105:AB105,"&gt;-1"))</f>
        <v>2</v>
      </c>
      <c r="M105" s="3">
        <f t="shared" ref="M105:M111" si="57">SUM(N105:AB105)</f>
        <v>9</v>
      </c>
      <c r="N105" s="272">
        <v>5</v>
      </c>
      <c r="O105" s="272">
        <v>4</v>
      </c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56"/>
      <c r="AC105" s="27">
        <v>0.93055555555555547</v>
      </c>
      <c r="AD105" s="57">
        <v>0.91180555555555554</v>
      </c>
      <c r="AE105" s="28"/>
      <c r="AF105" s="28"/>
      <c r="AG105" s="29"/>
      <c r="AH105" s="29"/>
      <c r="AI105" s="28"/>
      <c r="AJ105" s="28"/>
      <c r="AK105" s="29"/>
      <c r="AL105" s="29"/>
      <c r="AM105" s="29"/>
      <c r="AN105" s="29"/>
      <c r="AO105" s="28"/>
      <c r="AP105" s="29"/>
      <c r="AQ105" s="58"/>
    </row>
    <row r="106" spans="1:43" ht="12.9" customHeight="1" x14ac:dyDescent="0.3">
      <c r="A106" s="511"/>
      <c r="B106" s="36">
        <v>8</v>
      </c>
      <c r="C106" s="17" t="s">
        <v>149</v>
      </c>
      <c r="D106" s="220" t="s">
        <v>158</v>
      </c>
      <c r="E106" s="19">
        <v>1973</v>
      </c>
      <c r="F106" s="19">
        <f t="shared" si="54"/>
        <v>43</v>
      </c>
      <c r="G106" s="384" t="s">
        <v>63</v>
      </c>
      <c r="H106" s="21"/>
      <c r="I106" s="199"/>
      <c r="J106" s="22">
        <f>MIN(AC106:AC106:AQ106)</f>
        <v>0.93611111111111101</v>
      </c>
      <c r="K106" s="37">
        <f t="shared" si="55"/>
        <v>7</v>
      </c>
      <c r="L106" s="2">
        <f t="shared" si="56"/>
        <v>2</v>
      </c>
      <c r="M106" s="3">
        <f t="shared" si="57"/>
        <v>7</v>
      </c>
      <c r="N106" s="272">
        <v>4</v>
      </c>
      <c r="O106" s="272">
        <v>3</v>
      </c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56"/>
      <c r="AC106" s="27">
        <v>0.95694444444444438</v>
      </c>
      <c r="AD106" s="57">
        <v>0.93611111111111101</v>
      </c>
      <c r="AE106" s="29"/>
      <c r="AF106" s="29"/>
      <c r="AG106" s="29"/>
      <c r="AH106" s="28"/>
      <c r="AI106" s="29"/>
      <c r="AJ106" s="28"/>
      <c r="AK106" s="29"/>
      <c r="AL106" s="29"/>
      <c r="AM106" s="29"/>
      <c r="AN106" s="29"/>
      <c r="AO106" s="29"/>
      <c r="AP106" s="29"/>
      <c r="AQ106" s="58"/>
    </row>
    <row r="107" spans="1:43" ht="12.9" customHeight="1" x14ac:dyDescent="0.3">
      <c r="A107" s="511"/>
      <c r="B107" s="36">
        <v>9</v>
      </c>
      <c r="C107" s="17" t="s">
        <v>149</v>
      </c>
      <c r="D107" s="214" t="s">
        <v>161</v>
      </c>
      <c r="E107" s="18">
        <v>1974</v>
      </c>
      <c r="F107" s="19">
        <f t="shared" si="54"/>
        <v>42</v>
      </c>
      <c r="G107" s="377" t="s">
        <v>53</v>
      </c>
      <c r="H107" s="21"/>
      <c r="I107" s="200"/>
      <c r="J107" s="22">
        <f>MIN(AC107:AC107:AQ107)</f>
        <v>0.96319444444444446</v>
      </c>
      <c r="K107" s="37">
        <f t="shared" si="55"/>
        <v>4</v>
      </c>
      <c r="L107" s="2">
        <f t="shared" si="56"/>
        <v>2</v>
      </c>
      <c r="M107" s="3">
        <f t="shared" si="57"/>
        <v>4</v>
      </c>
      <c r="N107" s="272">
        <v>3</v>
      </c>
      <c r="O107" s="272">
        <v>1</v>
      </c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56"/>
      <c r="AC107" s="27">
        <v>0.96319444444444446</v>
      </c>
      <c r="AD107" s="57">
        <v>0.97430555555555554</v>
      </c>
      <c r="AE107" s="29"/>
      <c r="AF107" s="29"/>
      <c r="AG107" s="28"/>
      <c r="AH107" s="29"/>
      <c r="AI107" s="29"/>
      <c r="AJ107" s="29"/>
      <c r="AK107" s="28"/>
      <c r="AL107" s="29"/>
      <c r="AM107" s="29"/>
      <c r="AN107" s="29"/>
      <c r="AO107" s="29"/>
      <c r="AP107" s="29"/>
      <c r="AQ107" s="58"/>
    </row>
    <row r="108" spans="1:43" ht="12.9" customHeight="1" x14ac:dyDescent="0.3">
      <c r="A108" s="511"/>
      <c r="B108" s="36">
        <v>10</v>
      </c>
      <c r="C108" s="17" t="s">
        <v>149</v>
      </c>
      <c r="D108" s="222" t="s">
        <v>159</v>
      </c>
      <c r="E108" s="124">
        <v>1969</v>
      </c>
      <c r="F108" s="19">
        <f t="shared" si="54"/>
        <v>47</v>
      </c>
      <c r="G108" s="83" t="s">
        <v>64</v>
      </c>
      <c r="H108" s="21"/>
      <c r="I108" s="202"/>
      <c r="J108" s="107" t="s">
        <v>75</v>
      </c>
      <c r="K108" s="37">
        <f t="shared" si="55"/>
        <v>2</v>
      </c>
      <c r="L108" s="2">
        <f t="shared" si="56"/>
        <v>1</v>
      </c>
      <c r="M108" s="3">
        <f t="shared" si="57"/>
        <v>2</v>
      </c>
      <c r="N108" s="272">
        <v>2</v>
      </c>
      <c r="O108" s="24"/>
      <c r="P108" s="24"/>
      <c r="Q108" s="24"/>
      <c r="R108" s="24"/>
      <c r="S108" s="24"/>
      <c r="T108" s="24"/>
      <c r="U108" s="24"/>
      <c r="V108" s="24"/>
      <c r="W108" s="25"/>
      <c r="X108" s="24"/>
      <c r="Y108" s="24"/>
      <c r="Z108" s="24"/>
      <c r="AA108" s="24"/>
      <c r="AB108" s="56"/>
      <c r="AC108" s="107" t="s">
        <v>75</v>
      </c>
      <c r="AD108" s="57"/>
      <c r="AE108" s="57"/>
      <c r="AF108" s="34"/>
      <c r="AG108" s="28"/>
      <c r="AH108" s="28"/>
      <c r="AI108" s="34"/>
      <c r="AJ108" s="34"/>
      <c r="AK108" s="29"/>
      <c r="AL108" s="29"/>
      <c r="AM108" s="29"/>
      <c r="AN108" s="29"/>
      <c r="AO108" s="29"/>
      <c r="AP108" s="29"/>
      <c r="AQ108" s="58"/>
    </row>
    <row r="109" spans="1:43" ht="12.9" customHeight="1" x14ac:dyDescent="0.3">
      <c r="A109" s="511"/>
      <c r="B109" s="36">
        <v>11</v>
      </c>
      <c r="C109" s="17" t="s">
        <v>149</v>
      </c>
      <c r="D109" s="215" t="s">
        <v>167</v>
      </c>
      <c r="E109" s="31">
        <v>1976</v>
      </c>
      <c r="F109" s="19">
        <f t="shared" si="54"/>
        <v>40</v>
      </c>
      <c r="G109" s="59" t="s">
        <v>46</v>
      </c>
      <c r="H109" s="21"/>
      <c r="I109" s="201"/>
      <c r="J109" s="34" t="s">
        <v>269</v>
      </c>
      <c r="K109" s="37">
        <f t="shared" si="55"/>
        <v>2</v>
      </c>
      <c r="L109" s="2">
        <f t="shared" si="56"/>
        <v>2</v>
      </c>
      <c r="M109" s="3">
        <f t="shared" si="57"/>
        <v>2</v>
      </c>
      <c r="N109" s="272">
        <v>1</v>
      </c>
      <c r="O109" s="272">
        <v>1</v>
      </c>
      <c r="P109" s="24"/>
      <c r="Q109" s="24"/>
      <c r="R109" s="24"/>
      <c r="S109" s="24"/>
      <c r="T109" s="24"/>
      <c r="U109" s="24"/>
      <c r="V109" s="24"/>
      <c r="W109" s="25"/>
      <c r="X109" s="24"/>
      <c r="Y109" s="24"/>
      <c r="Z109" s="25"/>
      <c r="AA109" s="24"/>
      <c r="AB109" s="56"/>
      <c r="AC109" s="107" t="s">
        <v>129</v>
      </c>
      <c r="AD109" s="34" t="s">
        <v>269</v>
      </c>
      <c r="AE109" s="34"/>
      <c r="AF109" s="29"/>
      <c r="AG109" s="34"/>
      <c r="AH109" s="34"/>
      <c r="AI109" s="29"/>
      <c r="AJ109" s="34"/>
      <c r="AK109" s="34"/>
      <c r="AL109" s="29"/>
      <c r="AM109" s="34"/>
      <c r="AN109" s="238"/>
      <c r="AO109" s="29"/>
      <c r="AP109" s="29"/>
      <c r="AQ109" s="35"/>
    </row>
    <row r="110" spans="1:43" ht="12.9" customHeight="1" x14ac:dyDescent="0.3">
      <c r="A110" s="511"/>
      <c r="B110" s="36">
        <v>12</v>
      </c>
      <c r="C110" s="17" t="s">
        <v>149</v>
      </c>
      <c r="D110" s="214" t="s">
        <v>162</v>
      </c>
      <c r="E110" s="18">
        <v>1973</v>
      </c>
      <c r="F110" s="19">
        <f t="shared" si="54"/>
        <v>43</v>
      </c>
      <c r="G110" s="377" t="s">
        <v>53</v>
      </c>
      <c r="H110" s="21"/>
      <c r="I110" s="199"/>
      <c r="J110" s="34" t="s">
        <v>376</v>
      </c>
      <c r="K110" s="37">
        <f t="shared" si="55"/>
        <v>2</v>
      </c>
      <c r="L110" s="2">
        <f t="shared" si="56"/>
        <v>2</v>
      </c>
      <c r="M110" s="3">
        <f t="shared" si="57"/>
        <v>2</v>
      </c>
      <c r="N110" s="272">
        <v>1</v>
      </c>
      <c r="O110" s="272">
        <v>1</v>
      </c>
      <c r="P110" s="24"/>
      <c r="Q110" s="24"/>
      <c r="R110" s="24"/>
      <c r="S110" s="24"/>
      <c r="T110" s="24"/>
      <c r="U110" s="24"/>
      <c r="V110" s="24"/>
      <c r="W110" s="25"/>
      <c r="X110" s="25"/>
      <c r="Y110" s="25"/>
      <c r="Z110" s="25"/>
      <c r="AA110" s="24"/>
      <c r="AB110" s="56"/>
      <c r="AC110" s="107" t="s">
        <v>305</v>
      </c>
      <c r="AD110" s="34" t="s">
        <v>376</v>
      </c>
      <c r="AE110" s="57"/>
      <c r="AF110" s="34"/>
      <c r="AG110" s="34"/>
      <c r="AH110" s="34"/>
      <c r="AI110" s="29"/>
      <c r="AJ110" s="34"/>
      <c r="AK110" s="34"/>
      <c r="AL110" s="33"/>
      <c r="AM110" s="29"/>
      <c r="AN110" s="29"/>
      <c r="AO110" s="29"/>
      <c r="AP110" s="29"/>
      <c r="AQ110" s="58"/>
    </row>
    <row r="111" spans="1:43" ht="12.9" customHeight="1" x14ac:dyDescent="0.3">
      <c r="A111" s="511"/>
      <c r="B111" s="36">
        <v>13</v>
      </c>
      <c r="C111" s="17" t="s">
        <v>149</v>
      </c>
      <c r="D111" s="214" t="s">
        <v>367</v>
      </c>
      <c r="E111" s="18">
        <v>1976</v>
      </c>
      <c r="F111" s="19">
        <f t="shared" si="54"/>
        <v>40</v>
      </c>
      <c r="G111" s="380" t="s">
        <v>53</v>
      </c>
      <c r="H111" s="21"/>
      <c r="I111" s="200"/>
      <c r="J111" s="34" t="s">
        <v>370</v>
      </c>
      <c r="K111" s="37">
        <f t="shared" si="55"/>
        <v>2</v>
      </c>
      <c r="L111" s="2">
        <f t="shared" si="56"/>
        <v>2</v>
      </c>
      <c r="M111" s="3">
        <f t="shared" si="57"/>
        <v>2</v>
      </c>
      <c r="N111" s="272">
        <v>1</v>
      </c>
      <c r="O111" s="272">
        <v>1</v>
      </c>
      <c r="P111" s="24"/>
      <c r="Q111" s="24"/>
      <c r="R111" s="24"/>
      <c r="S111" s="24"/>
      <c r="T111" s="25"/>
      <c r="U111" s="25"/>
      <c r="V111" s="24"/>
      <c r="W111" s="25"/>
      <c r="X111" s="25"/>
      <c r="Y111" s="24"/>
      <c r="Z111" s="25"/>
      <c r="AA111" s="24"/>
      <c r="AB111" s="56"/>
      <c r="AC111" s="107" t="s">
        <v>306</v>
      </c>
      <c r="AD111" s="34" t="s">
        <v>370</v>
      </c>
      <c r="AE111" s="34"/>
      <c r="AF111" s="34"/>
      <c r="AG111" s="34"/>
      <c r="AH111" s="34"/>
      <c r="AI111" s="34"/>
      <c r="AJ111" s="34"/>
      <c r="AK111" s="34"/>
      <c r="AL111" s="29"/>
      <c r="AM111" s="238"/>
      <c r="AN111" s="34"/>
      <c r="AO111" s="34"/>
      <c r="AP111" s="34"/>
      <c r="AQ111" s="35"/>
    </row>
    <row r="112" spans="1:43" ht="12.9" customHeight="1" x14ac:dyDescent="0.3">
      <c r="A112" s="511"/>
      <c r="B112" s="36">
        <v>14</v>
      </c>
      <c r="C112" s="17" t="s">
        <v>149</v>
      </c>
      <c r="D112" s="221" t="s">
        <v>160</v>
      </c>
      <c r="E112" s="89">
        <v>1973</v>
      </c>
      <c r="F112" s="19">
        <f t="shared" si="54"/>
        <v>43</v>
      </c>
      <c r="G112" s="390" t="s">
        <v>51</v>
      </c>
      <c r="H112" s="21"/>
      <c r="I112" s="202"/>
      <c r="J112" s="22">
        <f>MIN(AC112:AC112:AQ112)</f>
        <v>0.96736111111111101</v>
      </c>
      <c r="K112" s="37">
        <f t="shared" si="55"/>
        <v>2</v>
      </c>
      <c r="L112" s="229"/>
      <c r="M112" s="230"/>
      <c r="N112" s="24"/>
      <c r="O112" s="272">
        <v>2</v>
      </c>
      <c r="P112" s="24"/>
      <c r="Q112" s="25"/>
      <c r="R112" s="24"/>
      <c r="S112" s="24"/>
      <c r="T112" s="25"/>
      <c r="U112" s="25"/>
      <c r="V112" s="25"/>
      <c r="W112" s="25"/>
      <c r="X112" s="25"/>
      <c r="Y112" s="25"/>
      <c r="Z112" s="25"/>
      <c r="AA112" s="24"/>
      <c r="AB112" s="26"/>
      <c r="AC112" s="365"/>
      <c r="AD112" s="57">
        <v>0.96736111111111101</v>
      </c>
      <c r="AE112" s="28"/>
      <c r="AF112" s="34"/>
      <c r="AG112" s="29"/>
      <c r="AH112" s="29"/>
      <c r="AI112" s="29"/>
      <c r="AJ112" s="29"/>
      <c r="AK112" s="34"/>
      <c r="AL112" s="29"/>
      <c r="AM112" s="34"/>
      <c r="AN112" s="29"/>
      <c r="AO112" s="29"/>
      <c r="AP112" s="29"/>
      <c r="AQ112" s="35"/>
    </row>
    <row r="113" spans="1:43" ht="12.9" customHeight="1" x14ac:dyDescent="0.3">
      <c r="A113" s="511"/>
      <c r="B113" s="36">
        <v>15</v>
      </c>
      <c r="C113" s="17" t="s">
        <v>149</v>
      </c>
      <c r="D113" s="221" t="s">
        <v>303</v>
      </c>
      <c r="E113" s="89">
        <v>1975</v>
      </c>
      <c r="F113" s="19">
        <f t="shared" si="54"/>
        <v>41</v>
      </c>
      <c r="G113" s="82" t="s">
        <v>304</v>
      </c>
      <c r="H113" s="21" t="s">
        <v>47</v>
      </c>
      <c r="I113" s="201"/>
      <c r="J113" s="107" t="s">
        <v>172</v>
      </c>
      <c r="K113" s="37">
        <f t="shared" si="55"/>
        <v>1</v>
      </c>
      <c r="L113" s="2">
        <f>SUM(COUNTIF(N113:AB113,"&gt;-1"))</f>
        <v>1</v>
      </c>
      <c r="M113" s="3">
        <f>SUM(N113:AB113)</f>
        <v>1</v>
      </c>
      <c r="N113" s="272">
        <v>1</v>
      </c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5"/>
      <c r="AB113" s="26"/>
      <c r="AC113" s="107" t="s">
        <v>172</v>
      </c>
      <c r="AD113" s="57"/>
      <c r="AE113" s="34"/>
      <c r="AF113" s="34"/>
      <c r="AG113" s="34"/>
      <c r="AH113" s="34"/>
      <c r="AI113" s="34"/>
      <c r="AJ113" s="34"/>
      <c r="AK113" s="34"/>
      <c r="AL113" s="34"/>
      <c r="AM113" s="238"/>
      <c r="AN113" s="238"/>
      <c r="AO113" s="34"/>
      <c r="AP113" s="34"/>
      <c r="AQ113" s="35"/>
    </row>
    <row r="114" spans="1:43" ht="12.9" customHeight="1" x14ac:dyDescent="0.3">
      <c r="A114" s="511"/>
      <c r="B114" s="36">
        <v>16</v>
      </c>
      <c r="C114" s="17" t="s">
        <v>149</v>
      </c>
      <c r="D114" s="221" t="s">
        <v>163</v>
      </c>
      <c r="E114" s="89">
        <v>1977</v>
      </c>
      <c r="F114" s="19">
        <f t="shared" si="54"/>
        <v>39</v>
      </c>
      <c r="G114" s="377" t="s">
        <v>53</v>
      </c>
      <c r="H114" s="21"/>
      <c r="I114" s="199"/>
      <c r="J114" s="107" t="s">
        <v>307</v>
      </c>
      <c r="K114" s="37">
        <f t="shared" si="55"/>
        <v>1</v>
      </c>
      <c r="L114" s="2">
        <f>SUM(COUNTIF(N114:AB114,"&gt;-1"))</f>
        <v>1</v>
      </c>
      <c r="M114" s="3">
        <f>SUM(N114:AB114)</f>
        <v>1</v>
      </c>
      <c r="N114" s="272">
        <v>1</v>
      </c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5"/>
      <c r="AB114" s="26"/>
      <c r="AC114" s="107" t="s">
        <v>307</v>
      </c>
      <c r="AD114" s="34"/>
      <c r="AE114" s="57"/>
      <c r="AF114" s="29"/>
      <c r="AG114" s="34"/>
      <c r="AH114" s="34"/>
      <c r="AI114" s="29"/>
      <c r="AJ114" s="34"/>
      <c r="AK114" s="34"/>
      <c r="AL114" s="33"/>
      <c r="AM114" s="34"/>
      <c r="AN114" s="34"/>
      <c r="AO114" s="29"/>
      <c r="AP114" s="34"/>
      <c r="AQ114" s="125"/>
    </row>
    <row r="115" spans="1:43" ht="12.9" customHeight="1" x14ac:dyDescent="0.3">
      <c r="A115" s="511"/>
      <c r="B115" s="36">
        <v>17</v>
      </c>
      <c r="C115" s="17"/>
      <c r="D115" s="221"/>
      <c r="E115" s="89"/>
      <c r="F115" s="19"/>
      <c r="G115" s="82"/>
      <c r="H115" s="21"/>
      <c r="I115" s="200"/>
      <c r="J115" s="22">
        <f>MIN(AC115:AC115:AQ115)</f>
        <v>0</v>
      </c>
      <c r="K115" s="348">
        <f t="shared" ref="K115:K118" si="58">IF(COUNTIF(N115:AB115,"&gt;=0")&lt;11,SUM(N115:AB115),SUM(LARGE(N115:AB115,1),LARGE(N115:AB115,2),LARGE(N115:AB115,3),LARGE(N115:AB115,4),LARGE(N115:AB115,5),LARGE(N115:AB115,6),LARGE(N115:AB115,7),LARGE(N115:AB115,8),LARGE(N115:AB115,9),LARGE(N115:AB115,10)))</f>
        <v>0</v>
      </c>
      <c r="L115" s="229"/>
      <c r="M115" s="230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5"/>
      <c r="AB115" s="26"/>
      <c r="AC115" s="107"/>
      <c r="AD115" s="34"/>
      <c r="AE115" s="34"/>
      <c r="AF115" s="29"/>
      <c r="AG115" s="34"/>
      <c r="AH115" s="29"/>
      <c r="AI115" s="29"/>
      <c r="AJ115" s="34"/>
      <c r="AK115" s="34"/>
      <c r="AL115" s="33"/>
      <c r="AM115" s="34"/>
      <c r="AN115" s="34"/>
      <c r="AO115" s="34"/>
      <c r="AP115" s="34"/>
      <c r="AQ115" s="35"/>
    </row>
    <row r="116" spans="1:43" ht="12.9" customHeight="1" x14ac:dyDescent="0.3">
      <c r="A116" s="511"/>
      <c r="B116" s="36">
        <v>18</v>
      </c>
      <c r="C116" s="17"/>
      <c r="D116" s="222"/>
      <c r="E116" s="124"/>
      <c r="F116" s="19"/>
      <c r="G116" s="82"/>
      <c r="H116" s="21"/>
      <c r="I116" s="202"/>
      <c r="J116" s="22">
        <f>MIN(AC116:AC116:AQ116)</f>
        <v>0</v>
      </c>
      <c r="K116" s="348">
        <f t="shared" si="58"/>
        <v>0</v>
      </c>
      <c r="L116" s="229"/>
      <c r="M116" s="230"/>
      <c r="N116" s="24"/>
      <c r="O116" s="86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5"/>
      <c r="AB116" s="26"/>
      <c r="AC116" s="27"/>
      <c r="AD116" s="34"/>
      <c r="AE116" s="34"/>
      <c r="AF116" s="34"/>
      <c r="AG116" s="34"/>
      <c r="AH116" s="34"/>
      <c r="AI116" s="195"/>
      <c r="AJ116" s="34"/>
      <c r="AK116" s="28"/>
      <c r="AL116" s="33"/>
      <c r="AM116" s="34"/>
      <c r="AN116" s="34"/>
      <c r="AO116" s="29"/>
      <c r="AP116" s="34"/>
      <c r="AQ116" s="35"/>
    </row>
    <row r="117" spans="1:43" ht="12.9" customHeight="1" x14ac:dyDescent="0.3">
      <c r="A117" s="511"/>
      <c r="B117" s="36">
        <v>19</v>
      </c>
      <c r="C117" s="17"/>
      <c r="D117" s="223"/>
      <c r="E117" s="66"/>
      <c r="F117" s="19"/>
      <c r="G117" s="82"/>
      <c r="H117" s="21"/>
      <c r="I117" s="200"/>
      <c r="J117" s="22">
        <f>MIN(AC117:AC117:AQ117)</f>
        <v>0</v>
      </c>
      <c r="K117" s="348">
        <f t="shared" si="58"/>
        <v>0</v>
      </c>
      <c r="L117" s="229"/>
      <c r="M117" s="230"/>
      <c r="N117" s="24"/>
      <c r="O117" s="24"/>
      <c r="P117" s="24"/>
      <c r="Q117" s="24"/>
      <c r="R117" s="86"/>
      <c r="S117" s="86"/>
      <c r="T117" s="24"/>
      <c r="U117" s="24"/>
      <c r="V117" s="24"/>
      <c r="W117" s="24"/>
      <c r="X117" s="24"/>
      <c r="Y117" s="24"/>
      <c r="Z117" s="24"/>
      <c r="AA117" s="25"/>
      <c r="AB117" s="26"/>
      <c r="AC117" s="27"/>
      <c r="AD117" s="34"/>
      <c r="AE117" s="34"/>
      <c r="AF117" s="29"/>
      <c r="AG117" s="34"/>
      <c r="AH117" s="29"/>
      <c r="AI117" s="34"/>
      <c r="AJ117" s="34"/>
      <c r="AK117" s="34"/>
      <c r="AL117" s="33"/>
      <c r="AM117" s="34"/>
      <c r="AN117" s="34"/>
      <c r="AO117" s="29"/>
      <c r="AP117" s="34"/>
      <c r="AQ117" s="35"/>
    </row>
    <row r="118" spans="1:43" ht="12.9" customHeight="1" x14ac:dyDescent="0.3">
      <c r="A118" s="511"/>
      <c r="B118" s="36">
        <v>20</v>
      </c>
      <c r="C118" s="17"/>
      <c r="D118" s="217"/>
      <c r="E118" s="50"/>
      <c r="F118" s="19"/>
      <c r="G118" s="208"/>
      <c r="H118" s="21"/>
      <c r="I118" s="202"/>
      <c r="J118" s="22">
        <f>MIN(AC118:AC118:AQ118)</f>
        <v>0</v>
      </c>
      <c r="K118" s="348">
        <f t="shared" si="58"/>
        <v>0</v>
      </c>
      <c r="L118" s="229"/>
      <c r="M118" s="230"/>
      <c r="N118" s="24"/>
      <c r="O118" s="24"/>
      <c r="P118" s="24"/>
      <c r="Q118" s="86"/>
      <c r="R118" s="24"/>
      <c r="S118" s="24"/>
      <c r="T118" s="24"/>
      <c r="U118" s="24"/>
      <c r="V118" s="24"/>
      <c r="W118" s="24"/>
      <c r="X118" s="24"/>
      <c r="Y118" s="24"/>
      <c r="Z118" s="24"/>
      <c r="AA118" s="25"/>
      <c r="AB118" s="26"/>
      <c r="AC118" s="27"/>
      <c r="AD118" s="34"/>
      <c r="AE118" s="34"/>
      <c r="AF118" s="34"/>
      <c r="AG118" s="34"/>
      <c r="AH118" s="34"/>
      <c r="AI118" s="29"/>
      <c r="AJ118" s="34"/>
      <c r="AK118" s="34"/>
      <c r="AL118" s="33"/>
      <c r="AM118" s="34"/>
      <c r="AN118" s="34"/>
      <c r="AO118" s="29"/>
      <c r="AP118" s="34"/>
      <c r="AQ118" s="35"/>
    </row>
    <row r="119" spans="1:43" ht="12.9" customHeight="1" x14ac:dyDescent="0.3">
      <c r="A119" s="511"/>
      <c r="B119" s="36">
        <v>16</v>
      </c>
      <c r="C119" s="38"/>
      <c r="D119" s="216"/>
      <c r="E119" s="36"/>
      <c r="F119" s="36"/>
      <c r="G119" s="39"/>
      <c r="H119" s="92"/>
      <c r="I119" s="93"/>
      <c r="J119" s="94"/>
      <c r="K119" s="352"/>
      <c r="L119" s="233"/>
      <c r="M119" s="234">
        <f t="shared" ref="M119" si="59">SUM(N119:AB119)</f>
        <v>27</v>
      </c>
      <c r="N119" s="42">
        <f t="shared" ref="N119:AB119" si="60">COUNTIF(N99:N118,"&gt;-1")</f>
        <v>14</v>
      </c>
      <c r="O119" s="42">
        <f t="shared" si="60"/>
        <v>13</v>
      </c>
      <c r="P119" s="42">
        <f t="shared" si="60"/>
        <v>0</v>
      </c>
      <c r="Q119" s="42">
        <f t="shared" si="60"/>
        <v>0</v>
      </c>
      <c r="R119" s="42">
        <f t="shared" si="60"/>
        <v>0</v>
      </c>
      <c r="S119" s="42">
        <f t="shared" si="60"/>
        <v>0</v>
      </c>
      <c r="T119" s="42">
        <f t="shared" si="60"/>
        <v>0</v>
      </c>
      <c r="U119" s="42">
        <f t="shared" si="60"/>
        <v>0</v>
      </c>
      <c r="V119" s="42">
        <f t="shared" si="60"/>
        <v>0</v>
      </c>
      <c r="W119" s="42">
        <f t="shared" si="60"/>
        <v>0</v>
      </c>
      <c r="X119" s="42">
        <f t="shared" si="60"/>
        <v>0</v>
      </c>
      <c r="Y119" s="42">
        <f t="shared" si="60"/>
        <v>0</v>
      </c>
      <c r="Z119" s="42">
        <f t="shared" si="60"/>
        <v>0</v>
      </c>
      <c r="AA119" s="42">
        <f t="shared" si="60"/>
        <v>0</v>
      </c>
      <c r="AB119" s="95">
        <f t="shared" si="60"/>
        <v>0</v>
      </c>
      <c r="AC119" s="45"/>
      <c r="AD119" s="46"/>
      <c r="AE119" s="47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8"/>
    </row>
    <row r="120" spans="1:43" ht="12.9" customHeight="1" x14ac:dyDescent="0.35">
      <c r="A120" s="411" t="s">
        <v>0</v>
      </c>
      <c r="B120" s="412" t="s">
        <v>1</v>
      </c>
      <c r="C120" s="413" t="s">
        <v>2</v>
      </c>
      <c r="D120" s="414" t="s">
        <v>3</v>
      </c>
      <c r="E120" s="415" t="s">
        <v>4</v>
      </c>
      <c r="F120" s="415" t="s">
        <v>5</v>
      </c>
      <c r="G120" s="416" t="s">
        <v>6</v>
      </c>
      <c r="H120" s="417" t="s">
        <v>7</v>
      </c>
      <c r="I120" s="418" t="s">
        <v>8</v>
      </c>
      <c r="J120" s="419" t="s">
        <v>9</v>
      </c>
      <c r="K120" s="420" t="s">
        <v>10</v>
      </c>
      <c r="L120" s="421" t="s">
        <v>11</v>
      </c>
      <c r="M120" s="422" t="s">
        <v>12</v>
      </c>
      <c r="N120" s="423" t="s">
        <v>13</v>
      </c>
      <c r="O120" s="415" t="s">
        <v>14</v>
      </c>
      <c r="P120" s="415" t="s">
        <v>15</v>
      </c>
      <c r="Q120" s="415" t="s">
        <v>16</v>
      </c>
      <c r="R120" s="415" t="s">
        <v>17</v>
      </c>
      <c r="S120" s="415" t="s">
        <v>18</v>
      </c>
      <c r="T120" s="415" t="s">
        <v>19</v>
      </c>
      <c r="U120" s="415" t="s">
        <v>20</v>
      </c>
      <c r="V120" s="415" t="s">
        <v>21</v>
      </c>
      <c r="W120" s="415" t="s">
        <v>22</v>
      </c>
      <c r="X120" s="415" t="s">
        <v>23</v>
      </c>
      <c r="Y120" s="415" t="s">
        <v>24</v>
      </c>
      <c r="Z120" s="415" t="s">
        <v>25</v>
      </c>
      <c r="AA120" s="415" t="s">
        <v>26</v>
      </c>
      <c r="AB120" s="424" t="s">
        <v>27</v>
      </c>
      <c r="AC120" s="425" t="s">
        <v>28</v>
      </c>
      <c r="AD120" s="426" t="s">
        <v>29</v>
      </c>
      <c r="AE120" s="426" t="s">
        <v>30</v>
      </c>
      <c r="AF120" s="426" t="s">
        <v>31</v>
      </c>
      <c r="AG120" s="426" t="s">
        <v>32</v>
      </c>
      <c r="AH120" s="426" t="s">
        <v>33</v>
      </c>
      <c r="AI120" s="426" t="s">
        <v>34</v>
      </c>
      <c r="AJ120" s="426" t="s">
        <v>35</v>
      </c>
      <c r="AK120" s="426" t="s">
        <v>36</v>
      </c>
      <c r="AL120" s="426" t="s">
        <v>37</v>
      </c>
      <c r="AM120" s="426" t="s">
        <v>38</v>
      </c>
      <c r="AN120" s="426" t="s">
        <v>39</v>
      </c>
      <c r="AO120" s="426" t="s">
        <v>40</v>
      </c>
      <c r="AP120" s="426" t="s">
        <v>41</v>
      </c>
      <c r="AQ120" s="427" t="s">
        <v>42</v>
      </c>
    </row>
    <row r="121" spans="1:43" ht="12.9" customHeight="1" x14ac:dyDescent="0.3">
      <c r="A121" s="510" t="s">
        <v>169</v>
      </c>
      <c r="B121" s="84">
        <v>1</v>
      </c>
      <c r="C121" s="49" t="s">
        <v>170</v>
      </c>
      <c r="D121" s="371" t="s">
        <v>171</v>
      </c>
      <c r="E121" s="80">
        <v>1965</v>
      </c>
      <c r="F121" s="19">
        <f>SUM(2016-E121)</f>
        <v>51</v>
      </c>
      <c r="G121" s="373" t="s">
        <v>46</v>
      </c>
      <c r="H121" s="21"/>
      <c r="I121" s="203"/>
      <c r="J121" s="369" t="s">
        <v>142</v>
      </c>
      <c r="K121" s="133">
        <f>IF(COUNTIF(N121:AB121,"&gt;=0")&lt;11,SUM(N121:AB121),SUM(LARGE(N121:AB121,1),LARGE(N121:AB121,2),LARGE(N121:AB121,3),LARGE(N121:AB121,4),LARGE(N121:AB121,5),LARGE(N121:AB121,6),LARGE(N121:AB121,7),LARGE(N121:AB121,8),LARGE(N121:AB121,9),LARGE(N121:AB121,10)))</f>
        <v>19</v>
      </c>
      <c r="L121" s="2">
        <f>SUM(COUNTIF(N121:AB121,"&gt;-1"))</f>
        <v>2</v>
      </c>
      <c r="M121" s="3">
        <f>SUM(N121:AB121)</f>
        <v>19</v>
      </c>
      <c r="N121" s="363">
        <v>9</v>
      </c>
      <c r="O121" s="127">
        <v>10</v>
      </c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96"/>
      <c r="AC121" s="107" t="s">
        <v>142</v>
      </c>
      <c r="AD121" s="97" t="s">
        <v>268</v>
      </c>
      <c r="AE121" s="130"/>
      <c r="AF121" s="239"/>
      <c r="AG121" s="239"/>
      <c r="AH121" s="130"/>
      <c r="AI121" s="97"/>
      <c r="AJ121" s="34"/>
      <c r="AK121" s="34"/>
      <c r="AL121" s="34"/>
      <c r="AM121" s="34"/>
      <c r="AN121" s="34"/>
      <c r="AO121" s="34"/>
      <c r="AP121" s="54"/>
      <c r="AQ121" s="35"/>
    </row>
    <row r="122" spans="1:43" ht="12.9" customHeight="1" x14ac:dyDescent="0.3">
      <c r="A122" s="511"/>
      <c r="B122" s="36">
        <v>2</v>
      </c>
      <c r="C122" s="17" t="s">
        <v>170</v>
      </c>
      <c r="D122" s="274" t="s">
        <v>177</v>
      </c>
      <c r="E122" s="19">
        <v>1948</v>
      </c>
      <c r="F122" s="19">
        <f>SUM(2016-E122)</f>
        <v>68</v>
      </c>
      <c r="G122" s="377" t="s">
        <v>53</v>
      </c>
      <c r="H122" s="21"/>
      <c r="I122" s="202"/>
      <c r="J122" s="60" t="s">
        <v>132</v>
      </c>
      <c r="K122" s="133">
        <f>IF(COUNTIF(N122:AB122,"&gt;=0")&lt;11,SUM(N122:AB122),SUM(LARGE(N122:AB122,1),LARGE(N122:AB122,2),LARGE(N122:AB122,3),LARGE(N122:AB122,4),LARGE(N122:AB122,5),LARGE(N122:AB122,6),LARGE(N122:AB122,7),LARGE(N122:AB122,8),LARGE(N122:AB122,9),LARGE(N122:AB122,10)))</f>
        <v>17</v>
      </c>
      <c r="L122" s="2">
        <f>SUM(COUNTIF(N122:AB122,"&gt;-1"))</f>
        <v>2</v>
      </c>
      <c r="M122" s="3">
        <f>SUM(N122:AB122)</f>
        <v>17</v>
      </c>
      <c r="N122" s="272">
        <v>8</v>
      </c>
      <c r="O122" s="363">
        <v>9</v>
      </c>
      <c r="P122" s="24"/>
      <c r="Q122" s="25"/>
      <c r="R122" s="25"/>
      <c r="S122" s="126"/>
      <c r="T122" s="24"/>
      <c r="U122" s="24"/>
      <c r="V122" s="24"/>
      <c r="W122" s="24"/>
      <c r="X122" s="24"/>
      <c r="Y122" s="24"/>
      <c r="Z122" s="24"/>
      <c r="AA122" s="24"/>
      <c r="AB122" s="26"/>
      <c r="AC122" s="60" t="s">
        <v>132</v>
      </c>
      <c r="AD122" s="34" t="s">
        <v>260</v>
      </c>
      <c r="AE122" s="91"/>
      <c r="AF122" s="91"/>
      <c r="AG122" s="97"/>
      <c r="AH122" s="97"/>
      <c r="AI122" s="129"/>
      <c r="AJ122" s="97"/>
      <c r="AK122" s="97"/>
      <c r="AL122" s="34"/>
      <c r="AM122" s="29"/>
      <c r="AN122" s="65"/>
      <c r="AO122" s="34"/>
      <c r="AP122" s="65"/>
      <c r="AQ122" s="35"/>
    </row>
    <row r="123" spans="1:43" ht="12.9" customHeight="1" x14ac:dyDescent="0.3">
      <c r="A123" s="511"/>
      <c r="B123" s="36">
        <v>3</v>
      </c>
      <c r="C123" s="17" t="s">
        <v>170</v>
      </c>
      <c r="D123" s="223" t="s">
        <v>178</v>
      </c>
      <c r="E123" s="131">
        <v>1954</v>
      </c>
      <c r="F123" s="19">
        <f>SUM(2016-E123)</f>
        <v>62</v>
      </c>
      <c r="G123" s="382" t="s">
        <v>53</v>
      </c>
      <c r="H123" s="21"/>
      <c r="I123" s="204"/>
      <c r="J123" s="374">
        <f>MIN(AC123:AC123:AQ123)</f>
        <v>0</v>
      </c>
      <c r="K123" s="133">
        <f>IF(COUNTIF(N123:AB123,"&gt;=0")&lt;11,SUM(N123:AB123),SUM(LARGE(N123:AB123,1),LARGE(N123:AB123,2),LARGE(N123:AB123,3),LARGE(N123:AB123,4),LARGE(N123:AB123,5),LARGE(N123:AB123,6),LARGE(N123:AB123,7),LARGE(N123:AB123,8),LARGE(N123:AB123,9),LARGE(N123:AB123,10)))</f>
        <v>15</v>
      </c>
      <c r="L123" s="2">
        <f>SUM(COUNTIF(N123:AB123,"&gt;-1"))</f>
        <v>2</v>
      </c>
      <c r="M123" s="3">
        <f>SUM(N123:AB123)</f>
        <v>15</v>
      </c>
      <c r="N123" s="272">
        <v>7</v>
      </c>
      <c r="O123" s="272">
        <v>8</v>
      </c>
      <c r="P123" s="25"/>
      <c r="Q123" s="25"/>
      <c r="R123" s="25"/>
      <c r="S123" s="24"/>
      <c r="T123" s="24"/>
      <c r="U123" s="126"/>
      <c r="V123" s="24"/>
      <c r="W123" s="24"/>
      <c r="X123" s="24"/>
      <c r="Y123" s="25"/>
      <c r="Z123" s="25"/>
      <c r="AA123" s="24"/>
      <c r="AB123" s="26"/>
      <c r="AC123" s="375" t="s">
        <v>50</v>
      </c>
      <c r="AD123" s="65" t="s">
        <v>50</v>
      </c>
      <c r="AE123" s="34"/>
      <c r="AF123" s="34"/>
      <c r="AG123" s="29"/>
      <c r="AH123" s="29"/>
      <c r="AI123" s="65"/>
      <c r="AJ123" s="29"/>
      <c r="AK123" s="29"/>
      <c r="AL123" s="65"/>
      <c r="AM123" s="65"/>
      <c r="AN123" s="65"/>
      <c r="AO123" s="65"/>
      <c r="AP123" s="65"/>
      <c r="AQ123" s="105"/>
    </row>
    <row r="124" spans="1:43" ht="12.9" customHeight="1" x14ac:dyDescent="0.3">
      <c r="A124" s="511"/>
      <c r="B124" s="36">
        <v>4</v>
      </c>
      <c r="C124" s="17" t="s">
        <v>170</v>
      </c>
      <c r="D124" s="275" t="s">
        <v>175</v>
      </c>
      <c r="E124" s="372">
        <v>1965</v>
      </c>
      <c r="F124" s="19">
        <f>SUM(2016-E124)</f>
        <v>51</v>
      </c>
      <c r="G124" s="20" t="s">
        <v>46</v>
      </c>
      <c r="H124" s="21"/>
      <c r="I124" s="200"/>
      <c r="J124" s="22">
        <f>MIN(AC124:AC124:AQ124)</f>
        <v>0.86875000000000002</v>
      </c>
      <c r="K124" s="133">
        <f>IF(COUNTIF(N124:AB124,"&gt;=0")&lt;11,SUM(N124:AB124),SUM(LARGE(N124:AB124,1),LARGE(N124:AB124,2),LARGE(N124:AB124,3),LARGE(N124:AB124,4),LARGE(N124:AB124,5),LARGE(N124:AB124,6),LARGE(N124:AB124,7),LARGE(N124:AB124,8),LARGE(N124:AB124,9),LARGE(N124:AB124,10)))</f>
        <v>10</v>
      </c>
      <c r="L124" s="2">
        <f>SUM(COUNTIF(N124:AB124,"&gt;-1"))</f>
        <v>1</v>
      </c>
      <c r="M124" s="3">
        <f>SUM(N124:AB124)</f>
        <v>10</v>
      </c>
      <c r="N124" s="23">
        <v>10</v>
      </c>
      <c r="O124" s="24"/>
      <c r="P124" s="24"/>
      <c r="Q124" s="25"/>
      <c r="R124" s="25"/>
      <c r="S124" s="25"/>
      <c r="T124" s="24"/>
      <c r="U124" s="24"/>
      <c r="V124" s="24"/>
      <c r="W124" s="24"/>
      <c r="X124" s="24"/>
      <c r="Y124" s="24"/>
      <c r="Z124" s="25"/>
      <c r="AA124" s="24"/>
      <c r="AB124" s="56"/>
      <c r="AC124" s="27">
        <v>0.86875000000000002</v>
      </c>
      <c r="AD124" s="65"/>
      <c r="AE124" s="34"/>
      <c r="AF124" s="34"/>
      <c r="AG124" s="34"/>
      <c r="AH124" s="34"/>
      <c r="AI124" s="65"/>
      <c r="AJ124" s="65"/>
      <c r="AK124" s="34"/>
      <c r="AL124" s="34"/>
      <c r="AM124" s="34"/>
      <c r="AN124" s="65"/>
      <c r="AO124" s="65"/>
      <c r="AP124" s="65"/>
      <c r="AQ124" s="35"/>
    </row>
    <row r="125" spans="1:43" ht="12.9" customHeight="1" x14ac:dyDescent="0.3">
      <c r="A125" s="511"/>
      <c r="B125" s="36">
        <v>5</v>
      </c>
      <c r="C125" s="17" t="s">
        <v>170</v>
      </c>
      <c r="D125" s="275"/>
      <c r="E125" s="131"/>
      <c r="F125" s="19"/>
      <c r="G125" s="51"/>
      <c r="H125" s="21"/>
      <c r="I125" s="201"/>
      <c r="J125" s="22">
        <f>MIN(AC125:AC125:AQ125)</f>
        <v>0</v>
      </c>
      <c r="K125" s="350">
        <f t="shared" ref="K125:K127" si="61">IF(COUNTIF(N125:AB125,"&gt;=0")&lt;11,SUM(N125:AB125),SUM(LARGE(N125:AB125,1),LARGE(N125:AB125,2),LARGE(N125:AB125,3),LARGE(N125:AB125,4),LARGE(N125:AB125,5),LARGE(N125:AB125,6),LARGE(N125:AB125,7),LARGE(N125:AB125,8),LARGE(N125:AB125,9),LARGE(N125:AB125,10)))</f>
        <v>0</v>
      </c>
      <c r="L125" s="2">
        <f>SUM(COUNTIF(N125:AB125,"&gt;-1"))</f>
        <v>0</v>
      </c>
      <c r="M125" s="3">
        <f>SUM(N125:AB125)</f>
        <v>0</v>
      </c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56"/>
      <c r="AC125" s="132"/>
      <c r="AD125" s="65"/>
      <c r="AE125" s="33"/>
      <c r="AF125" s="34"/>
      <c r="AG125" s="34"/>
      <c r="AH125" s="65"/>
      <c r="AI125" s="65"/>
      <c r="AJ125" s="34"/>
      <c r="AK125" s="34"/>
      <c r="AL125" s="65"/>
      <c r="AM125" s="34"/>
      <c r="AN125" s="65"/>
      <c r="AO125" s="34"/>
      <c r="AP125" s="34"/>
      <c r="AQ125" s="35"/>
    </row>
    <row r="126" spans="1:43" ht="12.9" customHeight="1" x14ac:dyDescent="0.3">
      <c r="A126" s="511"/>
      <c r="B126" s="36">
        <v>6</v>
      </c>
      <c r="C126" s="17" t="s">
        <v>170</v>
      </c>
      <c r="D126" s="276"/>
      <c r="E126" s="131"/>
      <c r="F126" s="19"/>
      <c r="G126" s="209"/>
      <c r="H126" s="21"/>
      <c r="I126" s="204"/>
      <c r="J126" s="22">
        <f>MIN(AC126:AC126:AQ126)</f>
        <v>0</v>
      </c>
      <c r="K126" s="350">
        <f t="shared" si="61"/>
        <v>0</v>
      </c>
      <c r="L126" s="229"/>
      <c r="M126" s="230"/>
      <c r="N126" s="24"/>
      <c r="O126" s="24"/>
      <c r="P126" s="24"/>
      <c r="Q126" s="25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56"/>
      <c r="AC126" s="128"/>
      <c r="AD126" s="129"/>
      <c r="AE126" s="65"/>
      <c r="AF126" s="65"/>
      <c r="AG126" s="65"/>
      <c r="AH126" s="34"/>
      <c r="AI126" s="34"/>
      <c r="AJ126" s="65"/>
      <c r="AK126" s="34"/>
      <c r="AL126" s="65"/>
      <c r="AM126" s="136"/>
      <c r="AN126" s="34"/>
      <c r="AO126" s="34"/>
      <c r="AP126" s="34"/>
      <c r="AQ126" s="105"/>
    </row>
    <row r="127" spans="1:43" ht="12.9" customHeight="1" x14ac:dyDescent="0.3">
      <c r="A127" s="512"/>
      <c r="B127" s="36">
        <v>7</v>
      </c>
      <c r="C127" s="17" t="s">
        <v>170</v>
      </c>
      <c r="D127" s="224"/>
      <c r="E127" s="131"/>
      <c r="F127" s="19"/>
      <c r="G127" s="135"/>
      <c r="H127" s="21"/>
      <c r="I127" s="204"/>
      <c r="J127" s="22">
        <f>MIN(AC127:AC127:AQ127)</f>
        <v>0</v>
      </c>
      <c r="K127" s="350">
        <f t="shared" si="61"/>
        <v>0</v>
      </c>
      <c r="L127" s="229"/>
      <c r="M127" s="230"/>
      <c r="N127" s="137"/>
      <c r="O127" s="137"/>
      <c r="P127" s="137"/>
      <c r="Q127" s="137"/>
      <c r="R127" s="137"/>
      <c r="S127" s="137"/>
      <c r="T127" s="25"/>
      <c r="U127" s="25"/>
      <c r="V127" s="137"/>
      <c r="W127" s="137"/>
      <c r="X127" s="137"/>
      <c r="Y127" s="137"/>
      <c r="Z127" s="137"/>
      <c r="AA127" s="137"/>
      <c r="AB127" s="138"/>
      <c r="AC127" s="139"/>
      <c r="AD127" s="140"/>
      <c r="AE127" s="141"/>
      <c r="AF127" s="141"/>
      <c r="AG127" s="141"/>
      <c r="AH127" s="142"/>
      <c r="AI127" s="142"/>
      <c r="AJ127" s="141"/>
      <c r="AK127" s="34"/>
      <c r="AL127" s="240"/>
      <c r="AM127" s="34"/>
      <c r="AN127" s="143"/>
      <c r="AO127" s="143"/>
      <c r="AP127" s="141"/>
      <c r="AQ127" s="144"/>
    </row>
    <row r="128" spans="1:43" ht="12.9" customHeight="1" thickBot="1" x14ac:dyDescent="0.35">
      <c r="A128" s="513"/>
      <c r="B128" s="145">
        <v>4</v>
      </c>
      <c r="C128" s="146"/>
      <c r="D128" s="225"/>
      <c r="E128" s="145"/>
      <c r="F128" s="145"/>
      <c r="G128" s="147"/>
      <c r="H128" s="148"/>
      <c r="I128" s="149"/>
      <c r="J128" s="150"/>
      <c r="K128" s="353"/>
      <c r="L128" s="241"/>
      <c r="M128" s="242">
        <f t="shared" ref="M128" si="62">SUM(N128:AB128)</f>
        <v>7</v>
      </c>
      <c r="N128" s="151">
        <f>COUNTIF(N121:N127,"&gt;-1")</f>
        <v>4</v>
      </c>
      <c r="O128" s="151">
        <f t="shared" ref="O128:AB128" si="63">COUNTIF(O121:O127,"&gt;-1")</f>
        <v>3</v>
      </c>
      <c r="P128" s="151">
        <f t="shared" si="63"/>
        <v>0</v>
      </c>
      <c r="Q128" s="151">
        <f t="shared" si="63"/>
        <v>0</v>
      </c>
      <c r="R128" s="151">
        <f t="shared" si="63"/>
        <v>0</v>
      </c>
      <c r="S128" s="151">
        <f t="shared" si="63"/>
        <v>0</v>
      </c>
      <c r="T128" s="151">
        <f t="shared" si="63"/>
        <v>0</v>
      </c>
      <c r="U128" s="151">
        <f t="shared" si="63"/>
        <v>0</v>
      </c>
      <c r="V128" s="151">
        <f t="shared" si="63"/>
        <v>0</v>
      </c>
      <c r="W128" s="151">
        <f t="shared" si="63"/>
        <v>0</v>
      </c>
      <c r="X128" s="151">
        <f t="shared" si="63"/>
        <v>0</v>
      </c>
      <c r="Y128" s="151">
        <f t="shared" si="63"/>
        <v>0</v>
      </c>
      <c r="Z128" s="151">
        <f t="shared" si="63"/>
        <v>0</v>
      </c>
      <c r="AA128" s="151">
        <f t="shared" si="63"/>
        <v>0</v>
      </c>
      <c r="AB128" s="152">
        <f t="shared" si="63"/>
        <v>0</v>
      </c>
      <c r="AC128" s="153"/>
      <c r="AD128" s="154"/>
      <c r="AE128" s="155"/>
      <c r="AF128" s="154"/>
      <c r="AG128" s="154"/>
      <c r="AH128" s="154"/>
      <c r="AI128" s="154"/>
      <c r="AJ128" s="154"/>
      <c r="AK128" s="154"/>
      <c r="AL128" s="154"/>
      <c r="AM128" s="154"/>
      <c r="AN128" s="154"/>
      <c r="AO128" s="154"/>
      <c r="AP128" s="154"/>
      <c r="AQ128" s="156"/>
    </row>
    <row r="129" spans="2:43" ht="12.9" customHeight="1" x14ac:dyDescent="0.35">
      <c r="B129" s="158"/>
      <c r="C129" s="159"/>
      <c r="D129" s="226"/>
      <c r="E129" s="160"/>
      <c r="F129" s="160"/>
      <c r="G129" s="161"/>
      <c r="H129" s="162"/>
      <c r="I129" s="163"/>
      <c r="J129" s="164"/>
      <c r="K129" s="344"/>
      <c r="L129" s="165"/>
      <c r="M129" s="165"/>
      <c r="N129" s="165"/>
      <c r="O129" s="165"/>
      <c r="P129" s="165"/>
      <c r="Q129" s="165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7"/>
      <c r="AD129" s="168"/>
      <c r="AE129" s="169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</row>
    <row r="130" spans="2:43" ht="12.9" customHeight="1" thickBot="1" x14ac:dyDescent="0.4">
      <c r="J130" s="514"/>
      <c r="K130" s="515"/>
      <c r="L130" s="183"/>
      <c r="M130" s="243" t="s">
        <v>181</v>
      </c>
      <c r="N130" s="176">
        <v>1</v>
      </c>
      <c r="O130" s="176">
        <v>2</v>
      </c>
      <c r="P130" s="176">
        <v>3</v>
      </c>
      <c r="Q130" s="176">
        <v>4</v>
      </c>
      <c r="R130" s="176">
        <v>5</v>
      </c>
      <c r="S130" s="176">
        <v>6</v>
      </c>
      <c r="T130" s="176">
        <v>7</v>
      </c>
      <c r="U130" s="176">
        <v>8</v>
      </c>
      <c r="V130" s="176">
        <v>9</v>
      </c>
      <c r="W130" s="176">
        <v>10</v>
      </c>
      <c r="X130" s="176">
        <v>11</v>
      </c>
      <c r="Y130" s="176">
        <v>12</v>
      </c>
      <c r="Z130" s="176">
        <v>13</v>
      </c>
      <c r="AA130" s="176">
        <v>14</v>
      </c>
      <c r="AB130" s="177">
        <v>15</v>
      </c>
      <c r="AD130" s="507" t="s">
        <v>182</v>
      </c>
      <c r="AE130" s="507"/>
      <c r="AF130" s="507"/>
      <c r="AG130" s="244" t="s">
        <v>44</v>
      </c>
      <c r="AH130" s="245" t="s">
        <v>66</v>
      </c>
      <c r="AI130" s="245" t="s">
        <v>92</v>
      </c>
      <c r="AJ130" s="245" t="s">
        <v>112</v>
      </c>
      <c r="AK130" s="246" t="s">
        <v>124</v>
      </c>
      <c r="AL130" s="247" t="s">
        <v>138</v>
      </c>
      <c r="AM130" s="248" t="s">
        <v>149</v>
      </c>
      <c r="AN130" s="249" t="s">
        <v>170</v>
      </c>
      <c r="AO130" s="250" t="s">
        <v>183</v>
      </c>
      <c r="AP130" s="250" t="s">
        <v>184</v>
      </c>
      <c r="AQ130" s="251" t="s">
        <v>185</v>
      </c>
    </row>
    <row r="131" spans="2:43" ht="12.9" customHeight="1" thickBot="1" x14ac:dyDescent="0.4">
      <c r="B131" s="516" t="s">
        <v>186</v>
      </c>
      <c r="C131" s="516"/>
      <c r="D131" s="516"/>
      <c r="E131" s="516"/>
      <c r="F131" s="516"/>
      <c r="G131" s="516"/>
      <c r="H131" s="179"/>
      <c r="I131" s="180"/>
      <c r="J131" s="506" t="s">
        <v>187</v>
      </c>
      <c r="K131" s="506"/>
      <c r="L131" s="183">
        <f>SUM(N131:AB131)</f>
        <v>83</v>
      </c>
      <c r="M131" s="252">
        <f>SUM(N131:AB131)/15</f>
        <v>5.5333333333333332</v>
      </c>
      <c r="N131" s="181">
        <f t="shared" ref="N131:AB131" si="64">SUM(N17+N39+N61+N73+N85)</f>
        <v>48</v>
      </c>
      <c r="O131" s="182">
        <f t="shared" si="64"/>
        <v>35</v>
      </c>
      <c r="P131" s="182">
        <f t="shared" si="64"/>
        <v>0</v>
      </c>
      <c r="Q131" s="182">
        <f t="shared" si="64"/>
        <v>0</v>
      </c>
      <c r="R131" s="182">
        <f t="shared" si="64"/>
        <v>0</v>
      </c>
      <c r="S131" s="182">
        <f t="shared" si="64"/>
        <v>0</v>
      </c>
      <c r="T131" s="182">
        <f t="shared" si="64"/>
        <v>0</v>
      </c>
      <c r="U131" s="182">
        <f t="shared" si="64"/>
        <v>0</v>
      </c>
      <c r="V131" s="182">
        <f t="shared" si="64"/>
        <v>0</v>
      </c>
      <c r="W131" s="182">
        <f t="shared" si="64"/>
        <v>0</v>
      </c>
      <c r="X131" s="182">
        <f t="shared" si="64"/>
        <v>0</v>
      </c>
      <c r="Y131" s="182">
        <f t="shared" si="64"/>
        <v>0</v>
      </c>
      <c r="Z131" s="182">
        <f t="shared" si="64"/>
        <v>0</v>
      </c>
      <c r="AA131" s="183">
        <f t="shared" si="64"/>
        <v>0</v>
      </c>
      <c r="AB131" s="183">
        <f t="shared" si="64"/>
        <v>0</v>
      </c>
      <c r="AD131" s="517" t="s">
        <v>188</v>
      </c>
      <c r="AE131" s="517"/>
      <c r="AF131" s="517"/>
      <c r="AG131" s="253">
        <f>SUM(B17)</f>
        <v>10</v>
      </c>
      <c r="AH131" s="254">
        <f>SUM(B39)</f>
        <v>16</v>
      </c>
      <c r="AI131" s="254">
        <f>SUM(B61)</f>
        <v>16</v>
      </c>
      <c r="AJ131" s="254">
        <f>SUM(B73)</f>
        <v>8</v>
      </c>
      <c r="AK131" s="255">
        <f>SUM(B85)</f>
        <v>6</v>
      </c>
      <c r="AL131" s="256">
        <f>SUM(B97)</f>
        <v>5</v>
      </c>
      <c r="AM131" s="254">
        <f>SUM(B119)</f>
        <v>16</v>
      </c>
      <c r="AN131" s="257">
        <f>SUM(B128)</f>
        <v>4</v>
      </c>
      <c r="AO131" s="258">
        <f>SUM(AG131:AK131)</f>
        <v>56</v>
      </c>
      <c r="AP131" s="258">
        <f>SUM(AL131:AN131)</f>
        <v>25</v>
      </c>
      <c r="AQ131" s="259">
        <f>SUM(AO131:AP131)</f>
        <v>81</v>
      </c>
    </row>
    <row r="132" spans="2:43" ht="12.9" customHeight="1" thickBot="1" x14ac:dyDescent="0.4">
      <c r="B132" s="516"/>
      <c r="C132" s="516"/>
      <c r="D132" s="516"/>
      <c r="E132" s="516"/>
      <c r="F132" s="516"/>
      <c r="G132" s="516"/>
      <c r="H132" s="179"/>
      <c r="I132" s="180"/>
      <c r="J132" s="506" t="s">
        <v>189</v>
      </c>
      <c r="K132" s="506"/>
      <c r="L132" s="183">
        <f>SUM(N132:AB132)</f>
        <v>42</v>
      </c>
      <c r="M132" s="252">
        <f>SUM(N132:AB132)/15</f>
        <v>2.8</v>
      </c>
      <c r="N132" s="182">
        <f t="shared" ref="N132:AB132" si="65">SUM(N97+N119+N128)</f>
        <v>22</v>
      </c>
      <c r="O132" s="182">
        <f t="shared" si="65"/>
        <v>20</v>
      </c>
      <c r="P132" s="182">
        <f t="shared" si="65"/>
        <v>0</v>
      </c>
      <c r="Q132" s="182">
        <f t="shared" si="65"/>
        <v>0</v>
      </c>
      <c r="R132" s="182">
        <f t="shared" si="65"/>
        <v>0</v>
      </c>
      <c r="S132" s="182">
        <f t="shared" si="65"/>
        <v>0</v>
      </c>
      <c r="T132" s="182">
        <f t="shared" si="65"/>
        <v>0</v>
      </c>
      <c r="U132" s="182">
        <f t="shared" si="65"/>
        <v>0</v>
      </c>
      <c r="V132" s="181">
        <f t="shared" si="65"/>
        <v>0</v>
      </c>
      <c r="W132" s="182">
        <f t="shared" si="65"/>
        <v>0</v>
      </c>
      <c r="X132" s="182">
        <f t="shared" si="65"/>
        <v>0</v>
      </c>
      <c r="Y132" s="182">
        <f t="shared" si="65"/>
        <v>0</v>
      </c>
      <c r="Z132" s="182">
        <f t="shared" si="65"/>
        <v>0</v>
      </c>
      <c r="AA132" s="183">
        <f t="shared" si="65"/>
        <v>0</v>
      </c>
      <c r="AB132" s="183">
        <f t="shared" si="65"/>
        <v>0</v>
      </c>
      <c r="AD132" s="507" t="s">
        <v>190</v>
      </c>
      <c r="AE132" s="507"/>
      <c r="AF132" s="507"/>
      <c r="AG132" s="260"/>
      <c r="AH132" s="261"/>
      <c r="AI132" s="261"/>
      <c r="AJ132" s="261"/>
      <c r="AK132" s="262"/>
      <c r="AL132" s="260"/>
      <c r="AM132" s="261"/>
      <c r="AN132" s="261"/>
      <c r="AO132" s="258"/>
      <c r="AP132" s="258"/>
      <c r="AQ132" s="259"/>
    </row>
    <row r="133" spans="2:43" ht="12.9" customHeight="1" x14ac:dyDescent="0.35">
      <c r="B133" s="184"/>
      <c r="C133" s="185"/>
      <c r="E133" s="186"/>
      <c r="F133" s="186"/>
      <c r="J133" s="506" t="s">
        <v>191</v>
      </c>
      <c r="K133" s="506"/>
      <c r="L133" s="183">
        <f>SUM(N133:AB133)</f>
        <v>125</v>
      </c>
      <c r="M133" s="252">
        <f>SUM(N133:AB133)/15</f>
        <v>8.3333333333333339</v>
      </c>
      <c r="N133" s="187">
        <f t="shared" ref="N133:AB133" si="66">SUM(N131:N132)</f>
        <v>70</v>
      </c>
      <c r="O133" s="187">
        <f t="shared" si="66"/>
        <v>55</v>
      </c>
      <c r="P133" s="187">
        <f t="shared" si="66"/>
        <v>0</v>
      </c>
      <c r="Q133" s="187">
        <f t="shared" si="66"/>
        <v>0</v>
      </c>
      <c r="R133" s="187">
        <f t="shared" si="66"/>
        <v>0</v>
      </c>
      <c r="S133" s="187">
        <f t="shared" si="66"/>
        <v>0</v>
      </c>
      <c r="T133" s="187">
        <f t="shared" si="66"/>
        <v>0</v>
      </c>
      <c r="U133" s="187">
        <f t="shared" si="66"/>
        <v>0</v>
      </c>
      <c r="V133" s="187">
        <f t="shared" si="66"/>
        <v>0</v>
      </c>
      <c r="W133" s="187">
        <f t="shared" si="66"/>
        <v>0</v>
      </c>
      <c r="X133" s="187">
        <f t="shared" si="66"/>
        <v>0</v>
      </c>
      <c r="Y133" s="187">
        <f t="shared" si="66"/>
        <v>0</v>
      </c>
      <c r="Z133" s="187">
        <f t="shared" si="66"/>
        <v>0</v>
      </c>
      <c r="AA133" s="187">
        <f t="shared" si="66"/>
        <v>0</v>
      </c>
      <c r="AB133" s="187">
        <f t="shared" si="66"/>
        <v>0</v>
      </c>
      <c r="AC133" s="188"/>
      <c r="AD133" s="507" t="s">
        <v>192</v>
      </c>
      <c r="AE133" s="507"/>
      <c r="AF133" s="507"/>
      <c r="AG133" s="263"/>
      <c r="AH133" s="264"/>
      <c r="AI133" s="264"/>
      <c r="AJ133" s="264"/>
      <c r="AK133" s="265"/>
      <c r="AL133" s="266"/>
      <c r="AM133" s="264"/>
      <c r="AN133" s="267"/>
      <c r="AO133" s="268"/>
      <c r="AP133" s="268"/>
      <c r="AQ133" s="269"/>
    </row>
    <row r="134" spans="2:43" ht="12.9" customHeight="1" x14ac:dyDescent="0.35">
      <c r="B134" s="186"/>
      <c r="C134" s="185"/>
      <c r="E134" s="189"/>
      <c r="F134" s="189"/>
      <c r="G134" s="190"/>
      <c r="J134" s="191"/>
      <c r="K134" s="508"/>
      <c r="L134" s="509"/>
      <c r="M134" s="190"/>
      <c r="Y134" s="190"/>
      <c r="Z134" s="190"/>
      <c r="AA134" s="190"/>
      <c r="AB134" s="190"/>
      <c r="AC134" s="188"/>
      <c r="AD134" s="188"/>
      <c r="AE134" s="188"/>
      <c r="AF134" s="188"/>
      <c r="AN134" s="270"/>
      <c r="AO134" s="270"/>
      <c r="AP134" s="270"/>
      <c r="AQ134" s="212"/>
    </row>
    <row r="135" spans="2:43" ht="12.9" customHeight="1" x14ac:dyDescent="0.35">
      <c r="E135" s="193"/>
      <c r="F135" s="193"/>
    </row>
    <row r="136" spans="2:43" ht="12.9" customHeight="1" x14ac:dyDescent="0.35">
      <c r="E136" s="193"/>
      <c r="F136" s="193"/>
    </row>
    <row r="137" spans="2:43" ht="12.9" customHeight="1" x14ac:dyDescent="0.35">
      <c r="E137" s="193"/>
      <c r="F137" s="193"/>
    </row>
    <row r="138" spans="2:43" ht="12.9" customHeight="1" x14ac:dyDescent="0.35">
      <c r="E138" s="193"/>
      <c r="F138" s="193"/>
    </row>
    <row r="139" spans="2:43" ht="12.9" customHeight="1" x14ac:dyDescent="0.35">
      <c r="E139" s="193"/>
      <c r="F139" s="193"/>
    </row>
    <row r="140" spans="2:43" ht="12.9" customHeight="1" x14ac:dyDescent="0.35">
      <c r="E140" s="193"/>
      <c r="F140" s="193"/>
    </row>
    <row r="141" spans="2:43" ht="12.9" customHeight="1" x14ac:dyDescent="0.35">
      <c r="E141" s="193"/>
      <c r="F141" s="193"/>
    </row>
    <row r="142" spans="2:43" ht="12.9" customHeight="1" x14ac:dyDescent="0.35">
      <c r="E142" s="193"/>
      <c r="F142" s="193"/>
    </row>
  </sheetData>
  <sortState ref="D121:AF124">
    <sortCondition descending="1" ref="K121:K124"/>
  </sortState>
  <mergeCells count="18">
    <mergeCell ref="A87:A97"/>
    <mergeCell ref="A2:A16"/>
    <mergeCell ref="A19:A39"/>
    <mergeCell ref="A41:A61"/>
    <mergeCell ref="A63:A73"/>
    <mergeCell ref="A75:A85"/>
    <mergeCell ref="J133:K133"/>
    <mergeCell ref="AD133:AF133"/>
    <mergeCell ref="K134:L134"/>
    <mergeCell ref="A99:A119"/>
    <mergeCell ref="A121:A128"/>
    <mergeCell ref="J130:K130"/>
    <mergeCell ref="AD130:AF130"/>
    <mergeCell ref="B131:G132"/>
    <mergeCell ref="J131:K131"/>
    <mergeCell ref="AD131:AF131"/>
    <mergeCell ref="J132:K132"/>
    <mergeCell ref="AD132:AF13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workbookViewId="0">
      <selection activeCell="B8" sqref="B8"/>
    </sheetView>
  </sheetViews>
  <sheetFormatPr defaultRowHeight="14.1" customHeight="1" x14ac:dyDescent="0.35"/>
  <cols>
    <col min="1" max="1" width="4" style="192" customWidth="1"/>
    <col min="2" max="2" width="20.44140625" style="464" customWidth="1"/>
    <col min="3" max="3" width="6" style="465" customWidth="1"/>
    <col min="4" max="4" width="4.6640625" style="465" customWidth="1"/>
    <col min="5" max="5" width="18.109375" style="465" customWidth="1"/>
    <col min="6" max="6" width="9.109375" style="466"/>
    <col min="7" max="7" width="5.5546875" style="467" customWidth="1"/>
    <col min="8" max="8" width="4.109375" style="465" customWidth="1"/>
    <col min="9" max="9" width="5" style="465" customWidth="1"/>
    <col min="10" max="10" width="7.109375" style="465" customWidth="1"/>
    <col min="11" max="11" width="6" style="465" customWidth="1"/>
  </cols>
  <sheetData>
    <row r="1" spans="1:11" ht="20.25" customHeight="1" x14ac:dyDescent="0.45">
      <c r="A1" s="520" t="s">
        <v>282</v>
      </c>
      <c r="B1" s="521"/>
      <c r="C1" s="521"/>
      <c r="D1" s="521"/>
      <c r="E1" s="521"/>
      <c r="F1" s="522"/>
      <c r="G1" s="521"/>
      <c r="H1" s="521"/>
      <c r="I1" s="521"/>
      <c r="J1" s="521"/>
      <c r="K1" s="523"/>
    </row>
    <row r="2" spans="1:11" ht="14.1" customHeight="1" x14ac:dyDescent="0.3">
      <c r="A2" s="320" t="s">
        <v>1</v>
      </c>
      <c r="B2" s="428" t="s">
        <v>3</v>
      </c>
      <c r="C2" s="429" t="s">
        <v>4</v>
      </c>
      <c r="D2" s="429" t="s">
        <v>195</v>
      </c>
      <c r="E2" s="430" t="s">
        <v>6</v>
      </c>
      <c r="F2" s="431" t="s">
        <v>278</v>
      </c>
      <c r="G2" s="432" t="s">
        <v>2</v>
      </c>
      <c r="H2" s="429" t="s">
        <v>279</v>
      </c>
      <c r="I2" s="433" t="s">
        <v>12</v>
      </c>
      <c r="J2" s="434" t="s">
        <v>280</v>
      </c>
      <c r="K2" s="435" t="s">
        <v>281</v>
      </c>
    </row>
    <row r="3" spans="1:11" ht="15" customHeight="1" x14ac:dyDescent="0.35">
      <c r="A3" s="211">
        <v>1</v>
      </c>
      <c r="B3" s="214" t="s">
        <v>45</v>
      </c>
      <c r="C3" s="436">
        <v>1995</v>
      </c>
      <c r="D3" s="428">
        <v>21</v>
      </c>
      <c r="E3" s="437" t="s">
        <v>46</v>
      </c>
      <c r="F3" s="438">
        <v>0.64583333333333337</v>
      </c>
      <c r="G3" s="439" t="s">
        <v>44</v>
      </c>
      <c r="H3" s="436">
        <v>1</v>
      </c>
      <c r="I3" s="440">
        <v>10</v>
      </c>
      <c r="J3" s="441" t="s">
        <v>365</v>
      </c>
      <c r="K3" s="442">
        <f>SUM(F3)/4.53</f>
        <v>0.14256806475349521</v>
      </c>
    </row>
    <row r="4" spans="1:11" ht="15" customHeight="1" x14ac:dyDescent="0.35">
      <c r="A4" s="211">
        <v>2</v>
      </c>
      <c r="B4" s="214" t="s">
        <v>67</v>
      </c>
      <c r="C4" s="436">
        <v>1980</v>
      </c>
      <c r="D4" s="428">
        <v>36</v>
      </c>
      <c r="E4" s="437" t="s">
        <v>68</v>
      </c>
      <c r="F4" s="438">
        <v>0.68263888888888891</v>
      </c>
      <c r="G4" s="439" t="s">
        <v>66</v>
      </c>
      <c r="H4" s="436">
        <v>1</v>
      </c>
      <c r="I4" s="440">
        <v>10</v>
      </c>
      <c r="J4" s="441"/>
      <c r="K4" s="442">
        <f>SUM(F4)/4.53</f>
        <v>0.15069291145450087</v>
      </c>
    </row>
    <row r="5" spans="1:11" ht="15" customHeight="1" x14ac:dyDescent="0.35">
      <c r="A5" s="211">
        <v>3</v>
      </c>
      <c r="B5" s="220" t="s">
        <v>93</v>
      </c>
      <c r="C5" s="428">
        <v>1972</v>
      </c>
      <c r="D5" s="428">
        <v>44</v>
      </c>
      <c r="E5" s="223" t="s">
        <v>53</v>
      </c>
      <c r="F5" s="438">
        <v>0.71250000000000002</v>
      </c>
      <c r="G5" s="439" t="s">
        <v>92</v>
      </c>
      <c r="H5" s="436">
        <v>1</v>
      </c>
      <c r="I5" s="440">
        <v>10</v>
      </c>
      <c r="J5" s="441"/>
      <c r="K5" s="442">
        <f>SUM(F5)/4.53</f>
        <v>0.15728476821192053</v>
      </c>
    </row>
    <row r="6" spans="1:11" ht="15" customHeight="1" x14ac:dyDescent="0.35">
      <c r="A6" s="211">
        <v>4</v>
      </c>
      <c r="B6" s="215" t="s">
        <v>117</v>
      </c>
      <c r="C6" s="443">
        <v>1962</v>
      </c>
      <c r="D6" s="428">
        <v>54</v>
      </c>
      <c r="E6" s="437" t="s">
        <v>78</v>
      </c>
      <c r="F6" s="444">
        <v>0.72916666666666663</v>
      </c>
      <c r="G6" s="439" t="s">
        <v>112</v>
      </c>
      <c r="H6" s="436">
        <v>1</v>
      </c>
      <c r="I6" s="440">
        <v>10</v>
      </c>
      <c r="J6" s="441"/>
      <c r="K6" s="442">
        <f>SUM(F6/4.53)</f>
        <v>0.16096394407652684</v>
      </c>
    </row>
    <row r="7" spans="1:11" ht="15" customHeight="1" x14ac:dyDescent="0.35">
      <c r="A7" s="211">
        <v>5</v>
      </c>
      <c r="B7" s="214" t="s">
        <v>69</v>
      </c>
      <c r="C7" s="436">
        <v>1980</v>
      </c>
      <c r="D7" s="428">
        <v>36</v>
      </c>
      <c r="E7" s="223" t="s">
        <v>63</v>
      </c>
      <c r="F7" s="438">
        <v>0.74236111111111114</v>
      </c>
      <c r="G7" s="439" t="s">
        <v>66</v>
      </c>
      <c r="H7" s="436">
        <v>2</v>
      </c>
      <c r="I7" s="445">
        <v>9</v>
      </c>
      <c r="J7" s="441"/>
      <c r="K7" s="442">
        <f t="shared" ref="K7:K70" si="0">SUM(F7/4.53)</f>
        <v>0.16387662496934019</v>
      </c>
    </row>
    <row r="8" spans="1:11" ht="15" customHeight="1" x14ac:dyDescent="0.35">
      <c r="A8" s="211">
        <v>6</v>
      </c>
      <c r="B8" s="215" t="s">
        <v>283</v>
      </c>
      <c r="C8" s="443">
        <v>2000</v>
      </c>
      <c r="D8" s="428">
        <v>16</v>
      </c>
      <c r="E8" s="446" t="s">
        <v>58</v>
      </c>
      <c r="F8" s="447">
        <v>0.74513888888888891</v>
      </c>
      <c r="G8" s="439" t="s">
        <v>44</v>
      </c>
      <c r="H8" s="436">
        <v>2</v>
      </c>
      <c r="I8" s="445">
        <v>9</v>
      </c>
      <c r="J8" s="441" t="s">
        <v>366</v>
      </c>
      <c r="K8" s="442">
        <f t="shared" si="0"/>
        <v>0.16448982094677458</v>
      </c>
    </row>
    <row r="9" spans="1:11" ht="15" customHeight="1" x14ac:dyDescent="0.35">
      <c r="A9" s="211">
        <v>7</v>
      </c>
      <c r="B9" s="215" t="s">
        <v>284</v>
      </c>
      <c r="C9" s="443">
        <v>1998</v>
      </c>
      <c r="D9" s="428">
        <v>18</v>
      </c>
      <c r="E9" s="446" t="s">
        <v>58</v>
      </c>
      <c r="F9" s="447">
        <v>0.74791666666666667</v>
      </c>
      <c r="G9" s="439" t="s">
        <v>44</v>
      </c>
      <c r="H9" s="436">
        <v>3</v>
      </c>
      <c r="I9" s="445">
        <v>8</v>
      </c>
      <c r="J9" s="441" t="s">
        <v>366</v>
      </c>
      <c r="K9" s="442">
        <f t="shared" si="0"/>
        <v>0.16510301692420898</v>
      </c>
    </row>
    <row r="10" spans="1:11" ht="15" customHeight="1" x14ac:dyDescent="0.35">
      <c r="A10" s="211">
        <v>8</v>
      </c>
      <c r="B10" s="220" t="s">
        <v>94</v>
      </c>
      <c r="C10" s="436">
        <v>1972</v>
      </c>
      <c r="D10" s="428">
        <v>44</v>
      </c>
      <c r="E10" s="223" t="s">
        <v>63</v>
      </c>
      <c r="F10" s="438">
        <v>0.76458333333333339</v>
      </c>
      <c r="G10" s="439" t="s">
        <v>92</v>
      </c>
      <c r="H10" s="436">
        <v>2</v>
      </c>
      <c r="I10" s="445">
        <v>9</v>
      </c>
      <c r="J10" s="441"/>
      <c r="K10" s="442">
        <f t="shared" si="0"/>
        <v>0.16878219278881532</v>
      </c>
    </row>
    <row r="11" spans="1:11" ht="15" customHeight="1" x14ac:dyDescent="0.3">
      <c r="A11" s="211">
        <v>9</v>
      </c>
      <c r="B11" s="214" t="s">
        <v>83</v>
      </c>
      <c r="C11" s="436">
        <v>1983</v>
      </c>
      <c r="D11" s="428">
        <v>33</v>
      </c>
      <c r="E11" s="223" t="s">
        <v>55</v>
      </c>
      <c r="F11" s="438">
        <v>0.76597222222222217</v>
      </c>
      <c r="G11" s="439" t="s">
        <v>66</v>
      </c>
      <c r="H11" s="436">
        <v>3</v>
      </c>
      <c r="I11" s="445">
        <v>8</v>
      </c>
      <c r="J11" s="441"/>
      <c r="K11" s="442">
        <f t="shared" si="0"/>
        <v>0.16908879077753247</v>
      </c>
    </row>
    <row r="12" spans="1:11" ht="15" customHeight="1" x14ac:dyDescent="0.35">
      <c r="A12" s="211">
        <v>10</v>
      </c>
      <c r="B12" s="215" t="s">
        <v>285</v>
      </c>
      <c r="C12" s="443">
        <v>2000</v>
      </c>
      <c r="D12" s="428">
        <v>16</v>
      </c>
      <c r="E12" s="446" t="s">
        <v>58</v>
      </c>
      <c r="F12" s="447">
        <v>0.76736111111111116</v>
      </c>
      <c r="G12" s="439" t="s">
        <v>44</v>
      </c>
      <c r="H12" s="436">
        <v>4</v>
      </c>
      <c r="I12" s="445">
        <v>7</v>
      </c>
      <c r="J12" s="441" t="s">
        <v>366</v>
      </c>
      <c r="K12" s="442">
        <f t="shared" si="0"/>
        <v>0.16939538876624968</v>
      </c>
    </row>
    <row r="13" spans="1:11" ht="15" customHeight="1" x14ac:dyDescent="0.35">
      <c r="A13" s="211">
        <v>11</v>
      </c>
      <c r="B13" s="220" t="s">
        <v>291</v>
      </c>
      <c r="C13" s="436">
        <v>1976</v>
      </c>
      <c r="D13" s="428">
        <v>40</v>
      </c>
      <c r="E13" s="448" t="s">
        <v>53</v>
      </c>
      <c r="F13" s="447">
        <v>0.77083333333333337</v>
      </c>
      <c r="G13" s="439" t="s">
        <v>92</v>
      </c>
      <c r="H13" s="436">
        <v>3</v>
      </c>
      <c r="I13" s="445">
        <v>8</v>
      </c>
      <c r="J13" s="441"/>
      <c r="K13" s="442">
        <f t="shared" si="0"/>
        <v>0.17016188373804267</v>
      </c>
    </row>
    <row r="14" spans="1:11" ht="15" customHeight="1" x14ac:dyDescent="0.35">
      <c r="A14" s="211">
        <v>12</v>
      </c>
      <c r="B14" s="215" t="s">
        <v>52</v>
      </c>
      <c r="C14" s="443">
        <v>1987</v>
      </c>
      <c r="D14" s="428">
        <v>29</v>
      </c>
      <c r="E14" s="223" t="s">
        <v>53</v>
      </c>
      <c r="F14" s="438">
        <v>0.78402777777777777</v>
      </c>
      <c r="G14" s="439" t="s">
        <v>44</v>
      </c>
      <c r="H14" s="436">
        <v>5</v>
      </c>
      <c r="I14" s="445">
        <v>6</v>
      </c>
      <c r="J14" s="441"/>
      <c r="K14" s="442">
        <f t="shared" si="0"/>
        <v>0.17307456463085602</v>
      </c>
    </row>
    <row r="15" spans="1:11" ht="15" customHeight="1" x14ac:dyDescent="0.35">
      <c r="A15" s="211">
        <v>13</v>
      </c>
      <c r="B15" s="214" t="s">
        <v>57</v>
      </c>
      <c r="C15" s="436">
        <v>1987</v>
      </c>
      <c r="D15" s="428">
        <v>29</v>
      </c>
      <c r="E15" s="437" t="s">
        <v>58</v>
      </c>
      <c r="F15" s="438">
        <v>0.78541666666666676</v>
      </c>
      <c r="G15" s="439" t="s">
        <v>44</v>
      </c>
      <c r="H15" s="436">
        <v>6</v>
      </c>
      <c r="I15" s="445">
        <v>5</v>
      </c>
      <c r="J15" s="441"/>
      <c r="K15" s="442">
        <f t="shared" si="0"/>
        <v>0.17338116261957323</v>
      </c>
    </row>
    <row r="16" spans="1:11" ht="15" customHeight="1" x14ac:dyDescent="0.35">
      <c r="A16" s="211">
        <v>14</v>
      </c>
      <c r="B16" s="220" t="s">
        <v>98</v>
      </c>
      <c r="C16" s="436">
        <v>1972</v>
      </c>
      <c r="D16" s="428">
        <v>44</v>
      </c>
      <c r="E16" s="223" t="s">
        <v>99</v>
      </c>
      <c r="F16" s="438">
        <v>0.78749999999999998</v>
      </c>
      <c r="G16" s="439" t="s">
        <v>92</v>
      </c>
      <c r="H16" s="436">
        <v>4</v>
      </c>
      <c r="I16" s="445">
        <v>7</v>
      </c>
      <c r="J16" s="441"/>
      <c r="K16" s="442">
        <f t="shared" si="0"/>
        <v>0.17384105960264898</v>
      </c>
    </row>
    <row r="17" spans="1:11" ht="15" customHeight="1" x14ac:dyDescent="0.3">
      <c r="A17" s="211">
        <v>15</v>
      </c>
      <c r="B17" s="214" t="s">
        <v>96</v>
      </c>
      <c r="C17" s="436">
        <v>1973</v>
      </c>
      <c r="D17" s="428">
        <v>43</v>
      </c>
      <c r="E17" s="223" t="s">
        <v>53</v>
      </c>
      <c r="F17" s="438">
        <v>0.79583333333333339</v>
      </c>
      <c r="G17" s="439" t="s">
        <v>92</v>
      </c>
      <c r="H17" s="436">
        <v>5</v>
      </c>
      <c r="I17" s="445">
        <v>6</v>
      </c>
      <c r="J17" s="441"/>
      <c r="K17" s="442">
        <f t="shared" si="0"/>
        <v>0.17568064753495216</v>
      </c>
    </row>
    <row r="18" spans="1:11" ht="15" customHeight="1" x14ac:dyDescent="0.35">
      <c r="A18" s="211">
        <v>16</v>
      </c>
      <c r="B18" s="215" t="s">
        <v>77</v>
      </c>
      <c r="C18" s="443">
        <v>1982</v>
      </c>
      <c r="D18" s="428">
        <v>34</v>
      </c>
      <c r="E18" s="448" t="s">
        <v>55</v>
      </c>
      <c r="F18" s="444">
        <v>0.7993055555555556</v>
      </c>
      <c r="G18" s="439" t="s">
        <v>66</v>
      </c>
      <c r="H18" s="436">
        <v>4</v>
      </c>
      <c r="I18" s="445">
        <v>7</v>
      </c>
      <c r="J18" s="441"/>
      <c r="K18" s="442">
        <f t="shared" si="0"/>
        <v>0.17644714250674515</v>
      </c>
    </row>
    <row r="19" spans="1:11" ht="15" customHeight="1" x14ac:dyDescent="0.35">
      <c r="A19" s="211">
        <v>17</v>
      </c>
      <c r="B19" s="215" t="s">
        <v>295</v>
      </c>
      <c r="C19" s="443">
        <v>1962</v>
      </c>
      <c r="D19" s="428">
        <v>54</v>
      </c>
      <c r="E19" s="448" t="s">
        <v>59</v>
      </c>
      <c r="F19" s="444">
        <v>0.80138888888888893</v>
      </c>
      <c r="G19" s="439" t="s">
        <v>112</v>
      </c>
      <c r="H19" s="436">
        <v>2</v>
      </c>
      <c r="I19" s="445">
        <v>9</v>
      </c>
      <c r="J19" s="441"/>
      <c r="K19" s="442">
        <f t="shared" si="0"/>
        <v>0.17690703948982095</v>
      </c>
    </row>
    <row r="20" spans="1:11" ht="15" customHeight="1" x14ac:dyDescent="0.35">
      <c r="A20" s="211">
        <v>18</v>
      </c>
      <c r="B20" s="214" t="s">
        <v>70</v>
      </c>
      <c r="C20" s="436">
        <v>1981</v>
      </c>
      <c r="D20" s="428">
        <v>35</v>
      </c>
      <c r="E20" s="223" t="s">
        <v>53</v>
      </c>
      <c r="F20" s="438">
        <v>0.81319444444444444</v>
      </c>
      <c r="G20" s="439" t="s">
        <v>66</v>
      </c>
      <c r="H20" s="436">
        <v>5</v>
      </c>
      <c r="I20" s="445">
        <v>6</v>
      </c>
      <c r="J20" s="441"/>
      <c r="K20" s="442">
        <f t="shared" si="0"/>
        <v>0.17951312239391709</v>
      </c>
    </row>
    <row r="21" spans="1:11" ht="15" customHeight="1" x14ac:dyDescent="0.35">
      <c r="A21" s="211">
        <v>19</v>
      </c>
      <c r="B21" s="220" t="s">
        <v>113</v>
      </c>
      <c r="C21" s="428">
        <v>1964</v>
      </c>
      <c r="D21" s="428">
        <v>52</v>
      </c>
      <c r="E21" s="223" t="s">
        <v>63</v>
      </c>
      <c r="F21" s="438">
        <v>0.81388888888888899</v>
      </c>
      <c r="G21" s="439" t="s">
        <v>112</v>
      </c>
      <c r="H21" s="436">
        <v>3</v>
      </c>
      <c r="I21" s="445">
        <v>8</v>
      </c>
      <c r="J21" s="441"/>
      <c r="K21" s="442">
        <f t="shared" si="0"/>
        <v>0.17966642138827571</v>
      </c>
    </row>
    <row r="22" spans="1:11" ht="15" customHeight="1" x14ac:dyDescent="0.35">
      <c r="A22" s="211">
        <v>20</v>
      </c>
      <c r="B22" s="214" t="s">
        <v>71</v>
      </c>
      <c r="C22" s="436">
        <v>1981</v>
      </c>
      <c r="D22" s="428">
        <v>35</v>
      </c>
      <c r="E22" s="223" t="s">
        <v>72</v>
      </c>
      <c r="F22" s="438">
        <v>0.81597222222222221</v>
      </c>
      <c r="G22" s="439" t="s">
        <v>66</v>
      </c>
      <c r="H22" s="436">
        <v>6</v>
      </c>
      <c r="I22" s="445">
        <v>5</v>
      </c>
      <c r="J22" s="441"/>
      <c r="K22" s="442">
        <f t="shared" si="0"/>
        <v>0.18012631837135148</v>
      </c>
    </row>
    <row r="23" spans="1:11" ht="15" customHeight="1" x14ac:dyDescent="0.35">
      <c r="A23" s="211">
        <v>21</v>
      </c>
      <c r="B23" s="214" t="s">
        <v>105</v>
      </c>
      <c r="C23" s="436">
        <v>1971</v>
      </c>
      <c r="D23" s="428">
        <v>45</v>
      </c>
      <c r="E23" s="223" t="s">
        <v>53</v>
      </c>
      <c r="F23" s="438">
        <v>0.81597222222222221</v>
      </c>
      <c r="G23" s="439" t="s">
        <v>92</v>
      </c>
      <c r="H23" s="436">
        <v>6</v>
      </c>
      <c r="I23" s="445">
        <v>5</v>
      </c>
      <c r="J23" s="441"/>
      <c r="K23" s="442">
        <f t="shared" si="0"/>
        <v>0.18012631837135148</v>
      </c>
    </row>
    <row r="24" spans="1:11" ht="15" customHeight="1" x14ac:dyDescent="0.35">
      <c r="A24" s="211">
        <v>22</v>
      </c>
      <c r="B24" s="215" t="s">
        <v>286</v>
      </c>
      <c r="C24" s="443">
        <v>2000</v>
      </c>
      <c r="D24" s="428">
        <v>16</v>
      </c>
      <c r="E24" s="446" t="s">
        <v>58</v>
      </c>
      <c r="F24" s="447">
        <v>0.82847222222222217</v>
      </c>
      <c r="G24" s="439" t="s">
        <v>44</v>
      </c>
      <c r="H24" s="436">
        <v>7</v>
      </c>
      <c r="I24" s="445">
        <v>4</v>
      </c>
      <c r="J24" s="441" t="s">
        <v>366</v>
      </c>
      <c r="K24" s="442">
        <f t="shared" si="0"/>
        <v>0.18288570026980622</v>
      </c>
    </row>
    <row r="25" spans="1:11" ht="15" customHeight="1" x14ac:dyDescent="0.35">
      <c r="A25" s="211">
        <v>23</v>
      </c>
      <c r="B25" s="214" t="s">
        <v>79</v>
      </c>
      <c r="C25" s="436">
        <v>1980</v>
      </c>
      <c r="D25" s="428">
        <v>36</v>
      </c>
      <c r="E25" s="437" t="s">
        <v>53</v>
      </c>
      <c r="F25" s="447">
        <v>0.82916666666666661</v>
      </c>
      <c r="G25" s="439" t="s">
        <v>66</v>
      </c>
      <c r="H25" s="436">
        <v>7</v>
      </c>
      <c r="I25" s="445">
        <v>4</v>
      </c>
      <c r="J25" s="441"/>
      <c r="K25" s="442">
        <f t="shared" si="0"/>
        <v>0.18303899926416481</v>
      </c>
    </row>
    <row r="26" spans="1:11" ht="15" customHeight="1" x14ac:dyDescent="0.3">
      <c r="A26" s="211">
        <v>24</v>
      </c>
      <c r="B26" s="220" t="s">
        <v>102</v>
      </c>
      <c r="C26" s="436">
        <v>1972</v>
      </c>
      <c r="D26" s="428">
        <v>44</v>
      </c>
      <c r="E26" s="448" t="s">
        <v>103</v>
      </c>
      <c r="F26" s="447">
        <v>0.83263888888888893</v>
      </c>
      <c r="G26" s="439" t="s">
        <v>92</v>
      </c>
      <c r="H26" s="436">
        <v>7</v>
      </c>
      <c r="I26" s="445">
        <v>4</v>
      </c>
      <c r="J26" s="441"/>
      <c r="K26" s="442">
        <f t="shared" si="0"/>
        <v>0.18380549423595782</v>
      </c>
    </row>
    <row r="27" spans="1:11" ht="15" customHeight="1" x14ac:dyDescent="0.3">
      <c r="A27" s="211">
        <v>25</v>
      </c>
      <c r="B27" s="215" t="s">
        <v>48</v>
      </c>
      <c r="C27" s="443">
        <v>1986</v>
      </c>
      <c r="D27" s="428">
        <v>30</v>
      </c>
      <c r="E27" s="446" t="s">
        <v>49</v>
      </c>
      <c r="F27" s="444">
        <v>0.8340277777777777</v>
      </c>
      <c r="G27" s="439" t="s">
        <v>66</v>
      </c>
      <c r="H27" s="436">
        <v>8</v>
      </c>
      <c r="I27" s="445">
        <v>3</v>
      </c>
      <c r="J27" s="441"/>
      <c r="K27" s="442">
        <f t="shared" si="0"/>
        <v>0.18411209222467498</v>
      </c>
    </row>
    <row r="28" spans="1:11" ht="15" customHeight="1" x14ac:dyDescent="0.35">
      <c r="A28" s="211">
        <v>26</v>
      </c>
      <c r="B28" s="215" t="s">
        <v>87</v>
      </c>
      <c r="C28" s="443">
        <v>1977</v>
      </c>
      <c r="D28" s="428">
        <v>39</v>
      </c>
      <c r="E28" s="223" t="s">
        <v>88</v>
      </c>
      <c r="F28" s="444">
        <v>0.8354166666666667</v>
      </c>
      <c r="G28" s="439" t="s">
        <v>66</v>
      </c>
      <c r="H28" s="436">
        <v>9</v>
      </c>
      <c r="I28" s="445">
        <v>2</v>
      </c>
      <c r="J28" s="441"/>
      <c r="K28" s="442">
        <f t="shared" si="0"/>
        <v>0.18441869021339219</v>
      </c>
    </row>
    <row r="29" spans="1:11" ht="15" customHeight="1" x14ac:dyDescent="0.35">
      <c r="A29" s="211">
        <v>27</v>
      </c>
      <c r="B29" s="214" t="s">
        <v>151</v>
      </c>
      <c r="C29" s="436">
        <v>1975</v>
      </c>
      <c r="D29" s="428">
        <v>41</v>
      </c>
      <c r="E29" s="223" t="s">
        <v>63</v>
      </c>
      <c r="F29" s="438">
        <v>0.83611111111111114</v>
      </c>
      <c r="G29" s="439" t="s">
        <v>149</v>
      </c>
      <c r="H29" s="436">
        <v>1</v>
      </c>
      <c r="I29" s="440">
        <v>10</v>
      </c>
      <c r="J29" s="441"/>
      <c r="K29" s="442">
        <f t="shared" si="0"/>
        <v>0.18457198920775078</v>
      </c>
    </row>
    <row r="30" spans="1:11" ht="15" customHeight="1" x14ac:dyDescent="0.35">
      <c r="A30" s="211">
        <v>28</v>
      </c>
      <c r="B30" s="214" t="s">
        <v>152</v>
      </c>
      <c r="C30" s="436">
        <v>1973</v>
      </c>
      <c r="D30" s="428">
        <v>43</v>
      </c>
      <c r="E30" s="223" t="s">
        <v>153</v>
      </c>
      <c r="F30" s="438">
        <v>0.84236111111111101</v>
      </c>
      <c r="G30" s="439" t="s">
        <v>149</v>
      </c>
      <c r="H30" s="436">
        <v>2</v>
      </c>
      <c r="I30" s="445">
        <v>9</v>
      </c>
      <c r="J30" s="441"/>
      <c r="K30" s="442">
        <f t="shared" si="0"/>
        <v>0.18595168015697813</v>
      </c>
    </row>
    <row r="31" spans="1:11" ht="15" customHeight="1" x14ac:dyDescent="0.35">
      <c r="A31" s="211">
        <v>29</v>
      </c>
      <c r="B31" s="214" t="s">
        <v>154</v>
      </c>
      <c r="C31" s="436">
        <v>1979</v>
      </c>
      <c r="D31" s="428">
        <v>37</v>
      </c>
      <c r="E31" s="223" t="s">
        <v>53</v>
      </c>
      <c r="F31" s="438">
        <v>0.84583333333333333</v>
      </c>
      <c r="G31" s="439" t="s">
        <v>149</v>
      </c>
      <c r="H31" s="436">
        <v>3</v>
      </c>
      <c r="I31" s="445">
        <v>8</v>
      </c>
      <c r="J31" s="441"/>
      <c r="K31" s="442">
        <f t="shared" si="0"/>
        <v>0.18671817512877115</v>
      </c>
    </row>
    <row r="32" spans="1:11" ht="15" customHeight="1" x14ac:dyDescent="0.35">
      <c r="A32" s="211">
        <v>30</v>
      </c>
      <c r="B32" s="215" t="s">
        <v>292</v>
      </c>
      <c r="C32" s="443">
        <v>1970</v>
      </c>
      <c r="D32" s="428">
        <v>46</v>
      </c>
      <c r="E32" s="448" t="s">
        <v>293</v>
      </c>
      <c r="F32" s="438">
        <v>0.8520833333333333</v>
      </c>
      <c r="G32" s="439" t="s">
        <v>92</v>
      </c>
      <c r="H32" s="436">
        <v>8</v>
      </c>
      <c r="I32" s="445">
        <v>3</v>
      </c>
      <c r="J32" s="441" t="s">
        <v>366</v>
      </c>
      <c r="K32" s="442">
        <f t="shared" si="0"/>
        <v>0.1880978660779985</v>
      </c>
    </row>
    <row r="33" spans="1:11" ht="15" customHeight="1" x14ac:dyDescent="0.3">
      <c r="A33" s="211">
        <v>31</v>
      </c>
      <c r="B33" s="215" t="s">
        <v>118</v>
      </c>
      <c r="C33" s="443">
        <v>1960</v>
      </c>
      <c r="D33" s="428">
        <v>56</v>
      </c>
      <c r="E33" s="448" t="s">
        <v>55</v>
      </c>
      <c r="F33" s="444">
        <v>0.85902777777777783</v>
      </c>
      <c r="G33" s="439" t="s">
        <v>112</v>
      </c>
      <c r="H33" s="436">
        <v>4</v>
      </c>
      <c r="I33" s="445">
        <v>7</v>
      </c>
      <c r="J33" s="441"/>
      <c r="K33" s="442">
        <f t="shared" si="0"/>
        <v>0.1896308560215845</v>
      </c>
    </row>
    <row r="34" spans="1:11" ht="15" customHeight="1" x14ac:dyDescent="0.35">
      <c r="A34" s="211">
        <v>32</v>
      </c>
      <c r="B34" s="214" t="s">
        <v>175</v>
      </c>
      <c r="C34" s="436">
        <v>1965</v>
      </c>
      <c r="D34" s="428">
        <v>51</v>
      </c>
      <c r="E34" s="437" t="s">
        <v>46</v>
      </c>
      <c r="F34" s="438">
        <v>0.86875000000000002</v>
      </c>
      <c r="G34" s="439" t="s">
        <v>170</v>
      </c>
      <c r="H34" s="436">
        <v>1</v>
      </c>
      <c r="I34" s="440">
        <v>10</v>
      </c>
      <c r="J34" s="441"/>
      <c r="K34" s="442">
        <f t="shared" si="0"/>
        <v>0.19177704194260486</v>
      </c>
    </row>
    <row r="35" spans="1:11" ht="15" customHeight="1" x14ac:dyDescent="0.35">
      <c r="A35" s="211">
        <v>33</v>
      </c>
      <c r="B35" s="215" t="s">
        <v>89</v>
      </c>
      <c r="C35" s="443">
        <v>1979</v>
      </c>
      <c r="D35" s="428">
        <v>37</v>
      </c>
      <c r="E35" s="223" t="s">
        <v>55</v>
      </c>
      <c r="F35" s="438">
        <v>0.87638888888888899</v>
      </c>
      <c r="G35" s="439" t="s">
        <v>66</v>
      </c>
      <c r="H35" s="436">
        <v>10</v>
      </c>
      <c r="I35" s="445">
        <v>1</v>
      </c>
      <c r="J35" s="441"/>
      <c r="K35" s="442">
        <f t="shared" si="0"/>
        <v>0.19346333088054943</v>
      </c>
    </row>
    <row r="36" spans="1:11" ht="15" customHeight="1" x14ac:dyDescent="0.35">
      <c r="A36" s="211">
        <v>34</v>
      </c>
      <c r="B36" s="215" t="s">
        <v>122</v>
      </c>
      <c r="C36" s="443">
        <v>1963</v>
      </c>
      <c r="D36" s="428">
        <v>53</v>
      </c>
      <c r="E36" s="448" t="s">
        <v>56</v>
      </c>
      <c r="F36" s="444">
        <v>0.87986111111111109</v>
      </c>
      <c r="G36" s="439" t="s">
        <v>112</v>
      </c>
      <c r="H36" s="436">
        <v>5</v>
      </c>
      <c r="I36" s="445">
        <v>6</v>
      </c>
      <c r="J36" s="441"/>
      <c r="K36" s="442">
        <f t="shared" si="0"/>
        <v>0.19422982585234239</v>
      </c>
    </row>
    <row r="37" spans="1:11" ht="15" customHeight="1" x14ac:dyDescent="0.35">
      <c r="A37" s="211">
        <v>35</v>
      </c>
      <c r="B37" s="220" t="s">
        <v>104</v>
      </c>
      <c r="C37" s="436">
        <v>1972</v>
      </c>
      <c r="D37" s="428">
        <v>44</v>
      </c>
      <c r="E37" s="223" t="s">
        <v>55</v>
      </c>
      <c r="F37" s="438">
        <v>0.88263888888888886</v>
      </c>
      <c r="G37" s="439" t="s">
        <v>92</v>
      </c>
      <c r="H37" s="436">
        <v>9</v>
      </c>
      <c r="I37" s="445">
        <v>2</v>
      </c>
      <c r="J37" s="441"/>
      <c r="K37" s="442">
        <f t="shared" si="0"/>
        <v>0.19484302182977678</v>
      </c>
    </row>
    <row r="38" spans="1:11" ht="15" customHeight="1" x14ac:dyDescent="0.35">
      <c r="A38" s="211">
        <v>36</v>
      </c>
      <c r="B38" s="215" t="s">
        <v>288</v>
      </c>
      <c r="C38" s="443">
        <v>1980</v>
      </c>
      <c r="D38" s="428">
        <v>36</v>
      </c>
      <c r="E38" s="223" t="s">
        <v>289</v>
      </c>
      <c r="F38" s="438">
        <v>0.88750000000000007</v>
      </c>
      <c r="G38" s="439" t="s">
        <v>66</v>
      </c>
      <c r="H38" s="436">
        <v>11</v>
      </c>
      <c r="I38" s="445">
        <v>1</v>
      </c>
      <c r="J38" s="441"/>
      <c r="K38" s="442">
        <f t="shared" si="0"/>
        <v>0.19591611479028698</v>
      </c>
    </row>
    <row r="39" spans="1:11" ht="15" customHeight="1" x14ac:dyDescent="0.35">
      <c r="A39" s="211">
        <v>37</v>
      </c>
      <c r="B39" s="214" t="s">
        <v>156</v>
      </c>
      <c r="C39" s="436">
        <v>1979</v>
      </c>
      <c r="D39" s="428">
        <v>37</v>
      </c>
      <c r="E39" s="223" t="s">
        <v>55</v>
      </c>
      <c r="F39" s="438">
        <v>0.88750000000000007</v>
      </c>
      <c r="G39" s="439" t="s">
        <v>149</v>
      </c>
      <c r="H39" s="436">
        <v>4</v>
      </c>
      <c r="I39" s="445">
        <v>7</v>
      </c>
      <c r="J39" s="441"/>
      <c r="K39" s="442">
        <f t="shared" si="0"/>
        <v>0.19591611479028698</v>
      </c>
    </row>
    <row r="40" spans="1:11" ht="15" customHeight="1" x14ac:dyDescent="0.35">
      <c r="A40" s="211">
        <v>38</v>
      </c>
      <c r="B40" s="214" t="s">
        <v>299</v>
      </c>
      <c r="C40" s="436">
        <v>1999</v>
      </c>
      <c r="D40" s="428">
        <v>17</v>
      </c>
      <c r="E40" s="223" t="s">
        <v>58</v>
      </c>
      <c r="F40" s="449">
        <v>0.89166666666666661</v>
      </c>
      <c r="G40" s="439" t="s">
        <v>138</v>
      </c>
      <c r="H40" s="436">
        <v>1</v>
      </c>
      <c r="I40" s="440">
        <v>10</v>
      </c>
      <c r="J40" s="441" t="s">
        <v>366</v>
      </c>
      <c r="K40" s="442">
        <f t="shared" si="0"/>
        <v>0.19683590875643853</v>
      </c>
    </row>
    <row r="41" spans="1:11" ht="15" customHeight="1" x14ac:dyDescent="0.35">
      <c r="A41" s="211">
        <v>39</v>
      </c>
      <c r="B41" s="214" t="s">
        <v>157</v>
      </c>
      <c r="C41" s="436">
        <v>1971</v>
      </c>
      <c r="D41" s="428">
        <v>45</v>
      </c>
      <c r="E41" s="223" t="s">
        <v>55</v>
      </c>
      <c r="F41" s="438">
        <v>0.89930555555555547</v>
      </c>
      <c r="G41" s="439" t="s">
        <v>149</v>
      </c>
      <c r="H41" s="436">
        <v>5</v>
      </c>
      <c r="I41" s="445">
        <v>6</v>
      </c>
      <c r="J41" s="441"/>
      <c r="K41" s="442">
        <f t="shared" si="0"/>
        <v>0.19852219769438309</v>
      </c>
    </row>
    <row r="42" spans="1:11" ht="15" customHeight="1" x14ac:dyDescent="0.35">
      <c r="A42" s="211">
        <v>40</v>
      </c>
      <c r="B42" s="215" t="s">
        <v>287</v>
      </c>
      <c r="C42" s="443">
        <v>1994</v>
      </c>
      <c r="D42" s="428">
        <v>22</v>
      </c>
      <c r="E42" s="446" t="s">
        <v>64</v>
      </c>
      <c r="F42" s="447">
        <v>0.92638888888888893</v>
      </c>
      <c r="G42" s="439" t="s">
        <v>44</v>
      </c>
      <c r="H42" s="436">
        <v>8</v>
      </c>
      <c r="I42" s="445">
        <v>3</v>
      </c>
      <c r="J42" s="441"/>
      <c r="K42" s="442">
        <f t="shared" si="0"/>
        <v>0.20450085847436841</v>
      </c>
    </row>
    <row r="43" spans="1:11" ht="15" customHeight="1" x14ac:dyDescent="0.35">
      <c r="A43" s="211">
        <v>41</v>
      </c>
      <c r="B43" s="220" t="s">
        <v>107</v>
      </c>
      <c r="C43" s="436">
        <v>1973</v>
      </c>
      <c r="D43" s="428">
        <v>43</v>
      </c>
      <c r="E43" s="448" t="s">
        <v>51</v>
      </c>
      <c r="F43" s="447">
        <v>0.92708333333333337</v>
      </c>
      <c r="G43" s="439" t="s">
        <v>92</v>
      </c>
      <c r="H43" s="436">
        <v>10</v>
      </c>
      <c r="I43" s="445">
        <v>1</v>
      </c>
      <c r="J43" s="441"/>
      <c r="K43" s="442">
        <f t="shared" si="0"/>
        <v>0.204654157468727</v>
      </c>
    </row>
    <row r="44" spans="1:11" ht="15" customHeight="1" x14ac:dyDescent="0.35">
      <c r="A44" s="211">
        <v>42</v>
      </c>
      <c r="B44" s="214" t="s">
        <v>155</v>
      </c>
      <c r="C44" s="436">
        <v>1976</v>
      </c>
      <c r="D44" s="428">
        <v>40</v>
      </c>
      <c r="E44" s="223" t="s">
        <v>53</v>
      </c>
      <c r="F44" s="438">
        <v>0.93055555555555547</v>
      </c>
      <c r="G44" s="439" t="s">
        <v>149</v>
      </c>
      <c r="H44" s="436">
        <v>6</v>
      </c>
      <c r="I44" s="445">
        <v>5</v>
      </c>
      <c r="J44" s="441"/>
      <c r="K44" s="442">
        <f t="shared" si="0"/>
        <v>0.20542065244051996</v>
      </c>
    </row>
    <row r="45" spans="1:11" ht="15" customHeight="1" x14ac:dyDescent="0.35">
      <c r="A45" s="211">
        <v>43</v>
      </c>
      <c r="B45" s="214" t="s">
        <v>300</v>
      </c>
      <c r="C45" s="436">
        <v>2001</v>
      </c>
      <c r="D45" s="428">
        <v>15</v>
      </c>
      <c r="E45" s="223" t="s">
        <v>53</v>
      </c>
      <c r="F45" s="449">
        <v>0.93888888888888899</v>
      </c>
      <c r="G45" s="439" t="s">
        <v>138</v>
      </c>
      <c r="H45" s="436">
        <v>2</v>
      </c>
      <c r="I45" s="445">
        <v>9</v>
      </c>
      <c r="J45" s="441" t="s">
        <v>366</v>
      </c>
      <c r="K45" s="442">
        <f t="shared" si="0"/>
        <v>0.20726024037282317</v>
      </c>
    </row>
    <row r="46" spans="1:11" ht="15" customHeight="1" x14ac:dyDescent="0.35">
      <c r="A46" s="211">
        <v>44</v>
      </c>
      <c r="B46" s="220" t="s">
        <v>158</v>
      </c>
      <c r="C46" s="428">
        <v>1973</v>
      </c>
      <c r="D46" s="428">
        <v>43</v>
      </c>
      <c r="E46" s="223" t="s">
        <v>63</v>
      </c>
      <c r="F46" s="438">
        <v>0.95694444444444438</v>
      </c>
      <c r="G46" s="439" t="s">
        <v>149</v>
      </c>
      <c r="H46" s="436">
        <v>7</v>
      </c>
      <c r="I46" s="445">
        <v>4</v>
      </c>
      <c r="J46" s="441"/>
      <c r="K46" s="442">
        <f t="shared" si="0"/>
        <v>0.21124601422614664</v>
      </c>
    </row>
    <row r="47" spans="1:11" ht="15" customHeight="1" x14ac:dyDescent="0.35">
      <c r="A47" s="211">
        <v>45</v>
      </c>
      <c r="B47" s="215" t="s">
        <v>90</v>
      </c>
      <c r="C47" s="443">
        <v>1979</v>
      </c>
      <c r="D47" s="428">
        <v>37</v>
      </c>
      <c r="E47" s="223" t="s">
        <v>53</v>
      </c>
      <c r="F47" s="438">
        <v>0.96250000000000002</v>
      </c>
      <c r="G47" s="439" t="s">
        <v>66</v>
      </c>
      <c r="H47" s="436">
        <v>12</v>
      </c>
      <c r="I47" s="445">
        <v>1</v>
      </c>
      <c r="J47" s="441"/>
      <c r="K47" s="442">
        <f t="shared" si="0"/>
        <v>0.21247240618101546</v>
      </c>
    </row>
    <row r="48" spans="1:11" ht="15" customHeight="1" x14ac:dyDescent="0.35">
      <c r="A48" s="211">
        <v>46</v>
      </c>
      <c r="B48" s="214" t="s">
        <v>161</v>
      </c>
      <c r="C48" s="436">
        <v>1974</v>
      </c>
      <c r="D48" s="428">
        <v>42</v>
      </c>
      <c r="E48" s="223" t="s">
        <v>53</v>
      </c>
      <c r="F48" s="438">
        <v>0.96319444444444446</v>
      </c>
      <c r="G48" s="439" t="s">
        <v>149</v>
      </c>
      <c r="H48" s="436">
        <v>8</v>
      </c>
      <c r="I48" s="445">
        <v>3</v>
      </c>
      <c r="J48" s="441"/>
      <c r="K48" s="442">
        <f t="shared" si="0"/>
        <v>0.21262570517537405</v>
      </c>
    </row>
    <row r="49" spans="1:11" ht="15" customHeight="1" x14ac:dyDescent="0.35">
      <c r="A49" s="211">
        <v>47</v>
      </c>
      <c r="B49" s="214" t="s">
        <v>301</v>
      </c>
      <c r="C49" s="436">
        <v>2000</v>
      </c>
      <c r="D49" s="428">
        <v>16</v>
      </c>
      <c r="E49" s="223" t="s">
        <v>61</v>
      </c>
      <c r="F49" s="449">
        <v>0.9819444444444444</v>
      </c>
      <c r="G49" s="439" t="s">
        <v>138</v>
      </c>
      <c r="H49" s="436">
        <v>3</v>
      </c>
      <c r="I49" s="445">
        <v>8</v>
      </c>
      <c r="J49" s="441" t="s">
        <v>366</v>
      </c>
      <c r="K49" s="442">
        <f t="shared" si="0"/>
        <v>0.21676477802305616</v>
      </c>
    </row>
    <row r="50" spans="1:11" ht="15" customHeight="1" x14ac:dyDescent="0.35">
      <c r="A50" s="211">
        <v>48</v>
      </c>
      <c r="B50" s="215" t="s">
        <v>106</v>
      </c>
      <c r="C50" s="443">
        <v>1967</v>
      </c>
      <c r="D50" s="428">
        <v>49</v>
      </c>
      <c r="E50" s="223" t="s">
        <v>53</v>
      </c>
      <c r="F50" s="444">
        <v>0.98611111111111116</v>
      </c>
      <c r="G50" s="439" t="s">
        <v>92</v>
      </c>
      <c r="H50" s="436">
        <v>11</v>
      </c>
      <c r="I50" s="445">
        <v>1</v>
      </c>
      <c r="J50" s="441"/>
      <c r="K50" s="442">
        <f t="shared" si="0"/>
        <v>0.21768457198920774</v>
      </c>
    </row>
    <row r="51" spans="1:11" ht="15" customHeight="1" x14ac:dyDescent="0.35">
      <c r="A51" s="211">
        <v>49</v>
      </c>
      <c r="B51" s="215" t="s">
        <v>290</v>
      </c>
      <c r="C51" s="443">
        <v>1978</v>
      </c>
      <c r="D51" s="428">
        <v>38</v>
      </c>
      <c r="E51" s="223" t="s">
        <v>53</v>
      </c>
      <c r="F51" s="450" t="s">
        <v>232</v>
      </c>
      <c r="G51" s="439" t="s">
        <v>66</v>
      </c>
      <c r="H51" s="436">
        <v>13</v>
      </c>
      <c r="I51" s="445">
        <v>1</v>
      </c>
      <c r="J51" s="441" t="s">
        <v>366</v>
      </c>
      <c r="K51" s="442">
        <f t="shared" si="0"/>
        <v>0.22105714986509686</v>
      </c>
    </row>
    <row r="52" spans="1:11" ht="15" customHeight="1" x14ac:dyDescent="0.35">
      <c r="A52" s="211">
        <v>50</v>
      </c>
      <c r="B52" s="215" t="s">
        <v>81</v>
      </c>
      <c r="C52" s="443">
        <v>1977</v>
      </c>
      <c r="D52" s="428">
        <v>39</v>
      </c>
      <c r="E52" s="448" t="s">
        <v>82</v>
      </c>
      <c r="F52" s="450" t="s">
        <v>168</v>
      </c>
      <c r="G52" s="439" t="s">
        <v>66</v>
      </c>
      <c r="H52" s="436">
        <v>14</v>
      </c>
      <c r="I52" s="445">
        <v>1</v>
      </c>
      <c r="J52" s="441"/>
      <c r="K52" s="442">
        <f t="shared" si="0"/>
        <v>0.22151704684817264</v>
      </c>
    </row>
    <row r="53" spans="1:11" ht="15" customHeight="1" x14ac:dyDescent="0.35">
      <c r="A53" s="211">
        <v>51</v>
      </c>
      <c r="B53" s="214" t="s">
        <v>159</v>
      </c>
      <c r="C53" s="436">
        <v>1969</v>
      </c>
      <c r="D53" s="428">
        <v>47</v>
      </c>
      <c r="E53" s="223" t="s">
        <v>64</v>
      </c>
      <c r="F53" s="451" t="s">
        <v>75</v>
      </c>
      <c r="G53" s="439" t="s">
        <v>149</v>
      </c>
      <c r="H53" s="436">
        <v>9</v>
      </c>
      <c r="I53" s="445">
        <v>2</v>
      </c>
      <c r="J53" s="441"/>
      <c r="K53" s="442">
        <f t="shared" si="0"/>
        <v>0.22672921265636498</v>
      </c>
    </row>
    <row r="54" spans="1:11" ht="15" customHeight="1" x14ac:dyDescent="0.35">
      <c r="A54" s="211">
        <v>52</v>
      </c>
      <c r="B54" s="214" t="s">
        <v>303</v>
      </c>
      <c r="C54" s="436">
        <v>1975</v>
      </c>
      <c r="D54" s="428">
        <v>41</v>
      </c>
      <c r="E54" s="223" t="s">
        <v>304</v>
      </c>
      <c r="F54" s="451" t="s">
        <v>172</v>
      </c>
      <c r="G54" s="439" t="s">
        <v>149</v>
      </c>
      <c r="H54" s="436">
        <v>10</v>
      </c>
      <c r="I54" s="445">
        <v>1</v>
      </c>
      <c r="J54" s="441" t="s">
        <v>366</v>
      </c>
      <c r="K54" s="442">
        <f t="shared" si="0"/>
        <v>0.23025508952661272</v>
      </c>
    </row>
    <row r="55" spans="1:11" ht="15" customHeight="1" x14ac:dyDescent="0.35">
      <c r="A55" s="211">
        <v>53</v>
      </c>
      <c r="B55" s="220" t="s">
        <v>125</v>
      </c>
      <c r="C55" s="428">
        <v>1948</v>
      </c>
      <c r="D55" s="428">
        <v>68</v>
      </c>
      <c r="E55" s="452" t="s">
        <v>51</v>
      </c>
      <c r="F55" s="450" t="s">
        <v>261</v>
      </c>
      <c r="G55" s="439" t="s">
        <v>124</v>
      </c>
      <c r="H55" s="436">
        <v>1</v>
      </c>
      <c r="I55" s="440">
        <v>10</v>
      </c>
      <c r="J55" s="441"/>
      <c r="K55" s="442">
        <f t="shared" si="0"/>
        <v>0.23163478047584005</v>
      </c>
    </row>
    <row r="56" spans="1:11" ht="15" customHeight="1" x14ac:dyDescent="0.35">
      <c r="A56" s="211">
        <v>54</v>
      </c>
      <c r="B56" s="214" t="s">
        <v>110</v>
      </c>
      <c r="C56" s="436">
        <v>1968</v>
      </c>
      <c r="D56" s="428">
        <v>48</v>
      </c>
      <c r="E56" s="223" t="s">
        <v>53</v>
      </c>
      <c r="F56" s="450" t="s">
        <v>224</v>
      </c>
      <c r="G56" s="439" t="s">
        <v>92</v>
      </c>
      <c r="H56" s="436">
        <v>12</v>
      </c>
      <c r="I56" s="445">
        <v>1</v>
      </c>
      <c r="J56" s="441"/>
      <c r="K56" s="442">
        <f t="shared" si="0"/>
        <v>0.23761344125582534</v>
      </c>
    </row>
    <row r="57" spans="1:11" ht="15" customHeight="1" x14ac:dyDescent="0.35">
      <c r="A57" s="211">
        <v>55</v>
      </c>
      <c r="B57" s="214" t="s">
        <v>135</v>
      </c>
      <c r="C57" s="436">
        <v>1947</v>
      </c>
      <c r="D57" s="428">
        <v>69</v>
      </c>
      <c r="E57" s="223" t="s">
        <v>63</v>
      </c>
      <c r="F57" s="451" t="s">
        <v>264</v>
      </c>
      <c r="G57" s="439" t="s">
        <v>124</v>
      </c>
      <c r="H57" s="436">
        <v>2</v>
      </c>
      <c r="I57" s="445">
        <v>9</v>
      </c>
      <c r="J57" s="441"/>
      <c r="K57" s="442">
        <f t="shared" si="0"/>
        <v>0.24083272013735588</v>
      </c>
    </row>
    <row r="58" spans="1:11" ht="15" customHeight="1" x14ac:dyDescent="0.35">
      <c r="A58" s="211">
        <v>56</v>
      </c>
      <c r="B58" s="453" t="s">
        <v>171</v>
      </c>
      <c r="C58" s="428">
        <v>1965</v>
      </c>
      <c r="D58" s="428">
        <v>51</v>
      </c>
      <c r="E58" s="452" t="s">
        <v>46</v>
      </c>
      <c r="F58" s="451" t="s">
        <v>142</v>
      </c>
      <c r="G58" s="439" t="s">
        <v>170</v>
      </c>
      <c r="H58" s="436">
        <v>2</v>
      </c>
      <c r="I58" s="445">
        <v>9</v>
      </c>
      <c r="J58" s="441"/>
      <c r="K58" s="442">
        <f t="shared" si="0"/>
        <v>0.24098601913171447</v>
      </c>
    </row>
    <row r="59" spans="1:11" ht="15" customHeight="1" x14ac:dyDescent="0.35">
      <c r="A59" s="211">
        <v>57</v>
      </c>
      <c r="B59" s="215" t="s">
        <v>167</v>
      </c>
      <c r="C59" s="443">
        <v>1976</v>
      </c>
      <c r="D59" s="428">
        <v>40</v>
      </c>
      <c r="E59" s="448" t="s">
        <v>46</v>
      </c>
      <c r="F59" s="451" t="s">
        <v>129</v>
      </c>
      <c r="G59" s="439" t="s">
        <v>149</v>
      </c>
      <c r="H59" s="436">
        <v>11</v>
      </c>
      <c r="I59" s="445">
        <v>1</v>
      </c>
      <c r="J59" s="441"/>
      <c r="K59" s="442">
        <f t="shared" si="0"/>
        <v>0.24711797890605836</v>
      </c>
    </row>
    <row r="60" spans="1:11" ht="15" customHeight="1" x14ac:dyDescent="0.35">
      <c r="A60" s="211">
        <v>58</v>
      </c>
      <c r="B60" s="454" t="s">
        <v>177</v>
      </c>
      <c r="C60" s="428">
        <v>1948</v>
      </c>
      <c r="D60" s="428">
        <v>68</v>
      </c>
      <c r="E60" s="223" t="s">
        <v>53</v>
      </c>
      <c r="F60" s="450" t="s">
        <v>132</v>
      </c>
      <c r="G60" s="439" t="s">
        <v>170</v>
      </c>
      <c r="H60" s="436">
        <v>3</v>
      </c>
      <c r="I60" s="445">
        <v>8</v>
      </c>
      <c r="J60" s="441"/>
      <c r="K60" s="442">
        <f t="shared" si="0"/>
        <v>0.24819107186656858</v>
      </c>
    </row>
    <row r="61" spans="1:11" ht="15" customHeight="1" x14ac:dyDescent="0.35">
      <c r="A61" s="211">
        <v>59</v>
      </c>
      <c r="B61" s="214" t="s">
        <v>162</v>
      </c>
      <c r="C61" s="436">
        <v>1973</v>
      </c>
      <c r="D61" s="428">
        <v>43</v>
      </c>
      <c r="E61" s="223" t="s">
        <v>53</v>
      </c>
      <c r="F61" s="451" t="s">
        <v>305</v>
      </c>
      <c r="G61" s="439" t="s">
        <v>149</v>
      </c>
      <c r="H61" s="436">
        <v>12</v>
      </c>
      <c r="I61" s="445">
        <v>1</v>
      </c>
      <c r="J61" s="441"/>
      <c r="K61" s="442">
        <f t="shared" si="0"/>
        <v>0.2501839587932303</v>
      </c>
    </row>
    <row r="62" spans="1:11" ht="15" customHeight="1" x14ac:dyDescent="0.35">
      <c r="A62" s="211">
        <v>60</v>
      </c>
      <c r="B62" s="220" t="s">
        <v>239</v>
      </c>
      <c r="C62" s="436">
        <v>1974</v>
      </c>
      <c r="D62" s="428">
        <v>42</v>
      </c>
      <c r="E62" s="448" t="s">
        <v>55</v>
      </c>
      <c r="F62" s="450" t="s">
        <v>271</v>
      </c>
      <c r="G62" s="439" t="s">
        <v>92</v>
      </c>
      <c r="H62" s="436">
        <v>13</v>
      </c>
      <c r="I62" s="445">
        <v>1</v>
      </c>
      <c r="J62" s="441"/>
      <c r="K62" s="442">
        <f t="shared" si="0"/>
        <v>0.25984179543782188</v>
      </c>
    </row>
    <row r="63" spans="1:11" ht="15" customHeight="1" x14ac:dyDescent="0.35">
      <c r="A63" s="211">
        <v>61</v>
      </c>
      <c r="B63" s="214" t="s">
        <v>130</v>
      </c>
      <c r="C63" s="436">
        <v>1945</v>
      </c>
      <c r="D63" s="428">
        <v>71</v>
      </c>
      <c r="E63" s="223" t="s">
        <v>63</v>
      </c>
      <c r="F63" s="451" t="s">
        <v>271</v>
      </c>
      <c r="G63" s="439" t="s">
        <v>124</v>
      </c>
      <c r="H63" s="436">
        <v>3</v>
      </c>
      <c r="I63" s="445">
        <v>8</v>
      </c>
      <c r="J63" s="441"/>
      <c r="K63" s="442">
        <f t="shared" si="0"/>
        <v>0.25984179543782188</v>
      </c>
    </row>
    <row r="64" spans="1:11" ht="15" customHeight="1" x14ac:dyDescent="0.35">
      <c r="A64" s="211">
        <v>62</v>
      </c>
      <c r="B64" s="214" t="s">
        <v>131</v>
      </c>
      <c r="C64" s="436">
        <v>1945</v>
      </c>
      <c r="D64" s="428">
        <v>71</v>
      </c>
      <c r="E64" s="452" t="s">
        <v>51</v>
      </c>
      <c r="F64" s="451" t="s">
        <v>296</v>
      </c>
      <c r="G64" s="439" t="s">
        <v>124</v>
      </c>
      <c r="H64" s="436">
        <v>4</v>
      </c>
      <c r="I64" s="445">
        <v>7</v>
      </c>
      <c r="J64" s="441"/>
      <c r="K64" s="442">
        <f t="shared" si="0"/>
        <v>0.26275447633063526</v>
      </c>
    </row>
    <row r="65" spans="1:11" ht="15" customHeight="1" x14ac:dyDescent="0.35">
      <c r="A65" s="211">
        <v>63</v>
      </c>
      <c r="B65" s="220" t="s">
        <v>250</v>
      </c>
      <c r="C65" s="436">
        <v>1975</v>
      </c>
      <c r="D65" s="428">
        <v>41</v>
      </c>
      <c r="E65" s="223" t="s">
        <v>53</v>
      </c>
      <c r="F65" s="450" t="s">
        <v>294</v>
      </c>
      <c r="G65" s="439" t="s">
        <v>92</v>
      </c>
      <c r="H65" s="436">
        <v>14</v>
      </c>
      <c r="I65" s="445">
        <v>1</v>
      </c>
      <c r="J65" s="441"/>
      <c r="K65" s="442">
        <f t="shared" si="0"/>
        <v>0.26367427029678681</v>
      </c>
    </row>
    <row r="66" spans="1:11" ht="15" customHeight="1" x14ac:dyDescent="0.35">
      <c r="A66" s="211">
        <v>64</v>
      </c>
      <c r="B66" s="214" t="s">
        <v>128</v>
      </c>
      <c r="C66" s="436">
        <v>1948</v>
      </c>
      <c r="D66" s="428">
        <v>68</v>
      </c>
      <c r="E66" s="223" t="s">
        <v>63</v>
      </c>
      <c r="F66" s="451" t="s">
        <v>297</v>
      </c>
      <c r="G66" s="439" t="s">
        <v>124</v>
      </c>
      <c r="H66" s="436">
        <v>5</v>
      </c>
      <c r="I66" s="445">
        <v>6</v>
      </c>
      <c r="J66" s="441"/>
      <c r="K66" s="442">
        <f t="shared" si="0"/>
        <v>0.26490066225165559</v>
      </c>
    </row>
    <row r="67" spans="1:11" ht="15" customHeight="1" x14ac:dyDescent="0.35">
      <c r="A67" s="211">
        <v>65</v>
      </c>
      <c r="B67" s="214" t="s">
        <v>133</v>
      </c>
      <c r="C67" s="436">
        <v>1953</v>
      </c>
      <c r="D67" s="428">
        <v>63</v>
      </c>
      <c r="E67" s="223" t="s">
        <v>63</v>
      </c>
      <c r="F67" s="451" t="s">
        <v>298</v>
      </c>
      <c r="G67" s="439" t="s">
        <v>124</v>
      </c>
      <c r="H67" s="436">
        <v>6</v>
      </c>
      <c r="I67" s="445">
        <v>5</v>
      </c>
      <c r="J67" s="441"/>
      <c r="K67" s="442">
        <f t="shared" si="0"/>
        <v>0.2658204562178072</v>
      </c>
    </row>
    <row r="68" spans="1:11" ht="15" customHeight="1" x14ac:dyDescent="0.35">
      <c r="A68" s="211">
        <v>66</v>
      </c>
      <c r="B68" s="215" t="s">
        <v>74</v>
      </c>
      <c r="C68" s="443">
        <v>1984</v>
      </c>
      <c r="D68" s="428">
        <v>32</v>
      </c>
      <c r="E68" s="223" t="s">
        <v>55</v>
      </c>
      <c r="F68" s="450" t="s">
        <v>165</v>
      </c>
      <c r="G68" s="439" t="s">
        <v>66</v>
      </c>
      <c r="H68" s="436">
        <v>15</v>
      </c>
      <c r="I68" s="445">
        <v>1</v>
      </c>
      <c r="J68" s="441"/>
      <c r="K68" s="442">
        <f t="shared" si="0"/>
        <v>0.26766004415011041</v>
      </c>
    </row>
    <row r="69" spans="1:11" ht="15" customHeight="1" x14ac:dyDescent="0.35">
      <c r="A69" s="211">
        <v>67</v>
      </c>
      <c r="B69" s="214" t="s">
        <v>367</v>
      </c>
      <c r="C69" s="436">
        <v>1976</v>
      </c>
      <c r="D69" s="428">
        <v>40</v>
      </c>
      <c r="E69" s="223" t="s">
        <v>53</v>
      </c>
      <c r="F69" s="451" t="s">
        <v>306</v>
      </c>
      <c r="G69" s="439" t="s">
        <v>149</v>
      </c>
      <c r="H69" s="436">
        <v>13</v>
      </c>
      <c r="I69" s="445">
        <v>1</v>
      </c>
      <c r="J69" s="441"/>
      <c r="K69" s="442">
        <f t="shared" si="0"/>
        <v>0.28651582045621776</v>
      </c>
    </row>
    <row r="70" spans="1:11" ht="15" customHeight="1" x14ac:dyDescent="0.35">
      <c r="A70" s="211">
        <v>68</v>
      </c>
      <c r="B70" s="214" t="s">
        <v>163</v>
      </c>
      <c r="C70" s="436">
        <v>1977</v>
      </c>
      <c r="D70" s="428">
        <v>39</v>
      </c>
      <c r="E70" s="223" t="s">
        <v>53</v>
      </c>
      <c r="F70" s="451" t="s">
        <v>307</v>
      </c>
      <c r="G70" s="439" t="s">
        <v>149</v>
      </c>
      <c r="H70" s="436">
        <v>14</v>
      </c>
      <c r="I70" s="445">
        <v>1</v>
      </c>
      <c r="J70" s="441"/>
      <c r="K70" s="442">
        <f t="shared" si="0"/>
        <v>0.28743561442236937</v>
      </c>
    </row>
    <row r="71" spans="1:11" ht="15" customHeight="1" x14ac:dyDescent="0.35">
      <c r="A71" s="211">
        <v>69</v>
      </c>
      <c r="B71" s="214" t="s">
        <v>144</v>
      </c>
      <c r="C71" s="436">
        <v>1986</v>
      </c>
      <c r="D71" s="428">
        <v>30</v>
      </c>
      <c r="E71" s="223" t="s">
        <v>53</v>
      </c>
      <c r="F71" s="451" t="s">
        <v>302</v>
      </c>
      <c r="G71" s="439" t="s">
        <v>138</v>
      </c>
      <c r="H71" s="436">
        <v>4</v>
      </c>
      <c r="I71" s="445">
        <v>7</v>
      </c>
      <c r="J71" s="441"/>
      <c r="K71" s="442">
        <f t="shared" ref="K71" si="1">SUM(F71/4.53)</f>
        <v>0.29862644101054697</v>
      </c>
    </row>
    <row r="72" spans="1:11" ht="15" customHeight="1" x14ac:dyDescent="0.35">
      <c r="A72" s="321">
        <v>70</v>
      </c>
      <c r="B72" s="455" t="s">
        <v>178</v>
      </c>
      <c r="C72" s="456">
        <v>1954</v>
      </c>
      <c r="D72" s="456">
        <v>62</v>
      </c>
      <c r="E72" s="457" t="s">
        <v>53</v>
      </c>
      <c r="F72" s="458" t="s">
        <v>50</v>
      </c>
      <c r="G72" s="459" t="s">
        <v>170</v>
      </c>
      <c r="H72" s="460">
        <v>4</v>
      </c>
      <c r="I72" s="461">
        <v>7</v>
      </c>
      <c r="J72" s="462"/>
      <c r="K72" s="463" t="s">
        <v>64</v>
      </c>
    </row>
  </sheetData>
  <autoFilter ref="A2:K72"/>
  <sortState ref="B3:K72">
    <sortCondition ref="F3:F72"/>
  </sortState>
  <mergeCells count="1">
    <mergeCell ref="A1:K1"/>
  </mergeCells>
  <pageMargins left="0.31496062992125984" right="0.51181102362204722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sqref="A1:K1"/>
    </sheetView>
  </sheetViews>
  <sheetFormatPr defaultRowHeight="14.4" x14ac:dyDescent="0.3"/>
  <cols>
    <col min="1" max="1" width="4.109375" customWidth="1"/>
    <col min="2" max="2" width="20.33203125" style="505" bestFit="1" customWidth="1"/>
    <col min="3" max="3" width="4.5546875" style="505" customWidth="1"/>
    <col min="4" max="4" width="4" style="505" bestFit="1" customWidth="1"/>
    <col min="5" max="5" width="18.33203125" style="505" bestFit="1" customWidth="1"/>
    <col min="6" max="6" width="6.88671875" style="505" customWidth="1"/>
    <col min="7" max="7" width="4.109375" style="505" customWidth="1"/>
    <col min="8" max="8" width="4.44140625" style="505" bestFit="1" customWidth="1"/>
    <col min="9" max="9" width="3.33203125" style="505" bestFit="1" customWidth="1"/>
    <col min="10" max="10" width="6.6640625" style="505" bestFit="1" customWidth="1"/>
    <col min="11" max="11" width="6.5546875" style="505" bestFit="1" customWidth="1"/>
  </cols>
  <sheetData>
    <row r="1" spans="1:11" ht="19.8" x14ac:dyDescent="0.45">
      <c r="A1" s="520" t="s">
        <v>377</v>
      </c>
      <c r="B1" s="521"/>
      <c r="C1" s="521"/>
      <c r="D1" s="521"/>
      <c r="E1" s="521"/>
      <c r="F1" s="522"/>
      <c r="G1" s="521"/>
      <c r="H1" s="521"/>
      <c r="I1" s="521"/>
      <c r="J1" s="521"/>
      <c r="K1" s="523"/>
    </row>
    <row r="2" spans="1:11" x14ac:dyDescent="0.3">
      <c r="A2" s="320" t="s">
        <v>1</v>
      </c>
      <c r="B2" s="428" t="s">
        <v>3</v>
      </c>
      <c r="C2" s="429" t="s">
        <v>4</v>
      </c>
      <c r="D2" s="429" t="s">
        <v>195</v>
      </c>
      <c r="E2" s="430" t="s">
        <v>6</v>
      </c>
      <c r="F2" s="431" t="s">
        <v>278</v>
      </c>
      <c r="G2" s="432" t="s">
        <v>2</v>
      </c>
      <c r="H2" s="429" t="s">
        <v>279</v>
      </c>
      <c r="I2" s="433" t="s">
        <v>12</v>
      </c>
      <c r="J2" s="434" t="s">
        <v>280</v>
      </c>
      <c r="K2" s="435" t="s">
        <v>281</v>
      </c>
    </row>
    <row r="3" spans="1:11" ht="15" x14ac:dyDescent="0.35">
      <c r="A3" s="211">
        <v>1</v>
      </c>
      <c r="B3" s="214" t="s">
        <v>45</v>
      </c>
      <c r="C3" s="436">
        <v>1995</v>
      </c>
      <c r="D3" s="428">
        <v>21</v>
      </c>
      <c r="E3" s="437" t="s">
        <v>46</v>
      </c>
      <c r="F3" s="468">
        <v>0.64444444444444449</v>
      </c>
      <c r="G3" s="436" t="s">
        <v>44</v>
      </c>
      <c r="H3" s="436">
        <v>1</v>
      </c>
      <c r="I3" s="469">
        <v>10</v>
      </c>
      <c r="J3" s="441" t="s">
        <v>380</v>
      </c>
      <c r="K3" s="442">
        <f>SUM(F3)/4.53</f>
        <v>0.14226146676477802</v>
      </c>
    </row>
    <row r="4" spans="1:11" ht="15" x14ac:dyDescent="0.35">
      <c r="A4" s="211">
        <v>2</v>
      </c>
      <c r="B4" s="214" t="s">
        <v>67</v>
      </c>
      <c r="C4" s="436">
        <v>1980</v>
      </c>
      <c r="D4" s="428">
        <v>36</v>
      </c>
      <c r="E4" s="437" t="s">
        <v>68</v>
      </c>
      <c r="F4" s="468">
        <v>0.70347222222222217</v>
      </c>
      <c r="G4" s="436" t="s">
        <v>66</v>
      </c>
      <c r="H4" s="436">
        <v>1</v>
      </c>
      <c r="I4" s="469">
        <v>10</v>
      </c>
      <c r="J4" s="441"/>
      <c r="K4" s="442">
        <f t="shared" ref="K4:K13" si="0">SUM(F4/4.53)</f>
        <v>0.15529188128525875</v>
      </c>
    </row>
    <row r="5" spans="1:11" ht="15" x14ac:dyDescent="0.35">
      <c r="A5" s="211">
        <v>3</v>
      </c>
      <c r="B5" s="215" t="s">
        <v>117</v>
      </c>
      <c r="C5" s="443">
        <v>1962</v>
      </c>
      <c r="D5" s="428">
        <v>54</v>
      </c>
      <c r="E5" s="470" t="s">
        <v>78</v>
      </c>
      <c r="F5" s="471">
        <v>0.72083333333333333</v>
      </c>
      <c r="G5" s="436" t="s">
        <v>112</v>
      </c>
      <c r="H5" s="436">
        <v>1</v>
      </c>
      <c r="I5" s="469">
        <v>10</v>
      </c>
      <c r="J5" s="441"/>
      <c r="K5" s="442">
        <f t="shared" si="0"/>
        <v>0.15912435614422368</v>
      </c>
    </row>
    <row r="6" spans="1:11" ht="15" x14ac:dyDescent="0.35">
      <c r="A6" s="211">
        <v>4</v>
      </c>
      <c r="B6" s="214" t="s">
        <v>69</v>
      </c>
      <c r="C6" s="436">
        <v>1980</v>
      </c>
      <c r="D6" s="428">
        <v>36</v>
      </c>
      <c r="E6" s="223" t="s">
        <v>63</v>
      </c>
      <c r="F6" s="471">
        <v>0.7284722222222223</v>
      </c>
      <c r="G6" s="436" t="s">
        <v>66</v>
      </c>
      <c r="H6" s="436">
        <v>2</v>
      </c>
      <c r="I6" s="445">
        <v>9</v>
      </c>
      <c r="J6" s="441"/>
      <c r="K6" s="442">
        <f t="shared" si="0"/>
        <v>0.16081064508216827</v>
      </c>
    </row>
    <row r="7" spans="1:11" ht="15.75" x14ac:dyDescent="0.3">
      <c r="A7" s="211">
        <v>5</v>
      </c>
      <c r="B7" s="472" t="s">
        <v>95</v>
      </c>
      <c r="C7" s="473">
        <v>1974</v>
      </c>
      <c r="D7" s="428">
        <v>42</v>
      </c>
      <c r="E7" s="474" t="s">
        <v>55</v>
      </c>
      <c r="F7" s="475">
        <v>0.7597222222222223</v>
      </c>
      <c r="G7" s="476" t="s">
        <v>92</v>
      </c>
      <c r="H7" s="436">
        <v>1</v>
      </c>
      <c r="I7" s="477">
        <v>10</v>
      </c>
      <c r="J7" s="441"/>
      <c r="K7" s="442">
        <f t="shared" si="0"/>
        <v>0.16770909982830515</v>
      </c>
    </row>
    <row r="8" spans="1:11" ht="15" x14ac:dyDescent="0.35">
      <c r="A8" s="211">
        <v>6</v>
      </c>
      <c r="B8" s="214" t="s">
        <v>218</v>
      </c>
      <c r="C8" s="436">
        <v>1977</v>
      </c>
      <c r="D8" s="428">
        <v>39</v>
      </c>
      <c r="E8" s="448" t="s">
        <v>368</v>
      </c>
      <c r="F8" s="478">
        <v>0.76180555555555562</v>
      </c>
      <c r="G8" s="436" t="s">
        <v>149</v>
      </c>
      <c r="H8" s="436">
        <v>1</v>
      </c>
      <c r="I8" s="469">
        <v>10</v>
      </c>
      <c r="J8" s="441" t="s">
        <v>379</v>
      </c>
      <c r="K8" s="442">
        <f t="shared" si="0"/>
        <v>0.16816899681138092</v>
      </c>
    </row>
    <row r="9" spans="1:11" ht="15" x14ac:dyDescent="0.35">
      <c r="A9" s="211">
        <v>7</v>
      </c>
      <c r="B9" s="220" t="s">
        <v>94</v>
      </c>
      <c r="C9" s="436">
        <v>1972</v>
      </c>
      <c r="D9" s="428">
        <v>44</v>
      </c>
      <c r="E9" s="223" t="s">
        <v>63</v>
      </c>
      <c r="F9" s="478">
        <v>0.76666666666666661</v>
      </c>
      <c r="G9" s="436" t="s">
        <v>92</v>
      </c>
      <c r="H9" s="436">
        <v>2</v>
      </c>
      <c r="I9" s="479">
        <v>9</v>
      </c>
      <c r="J9" s="441"/>
      <c r="K9" s="442">
        <f t="shared" si="0"/>
        <v>0.16924208977189106</v>
      </c>
    </row>
    <row r="10" spans="1:11" ht="15" x14ac:dyDescent="0.35">
      <c r="A10" s="211">
        <v>8</v>
      </c>
      <c r="B10" s="220" t="s">
        <v>291</v>
      </c>
      <c r="C10" s="436">
        <v>1976</v>
      </c>
      <c r="D10" s="428">
        <v>40</v>
      </c>
      <c r="E10" s="448" t="s">
        <v>53</v>
      </c>
      <c r="F10" s="478">
        <v>0.77569444444444446</v>
      </c>
      <c r="G10" s="436" t="s">
        <v>92</v>
      </c>
      <c r="H10" s="436">
        <v>3</v>
      </c>
      <c r="I10" s="479">
        <v>8</v>
      </c>
      <c r="J10" s="441"/>
      <c r="K10" s="442">
        <f t="shared" si="0"/>
        <v>0.17123497669855287</v>
      </c>
    </row>
    <row r="11" spans="1:11" ht="15" x14ac:dyDescent="0.35">
      <c r="A11" s="211">
        <v>9</v>
      </c>
      <c r="B11" s="214" t="s">
        <v>116</v>
      </c>
      <c r="C11" s="436">
        <v>1963</v>
      </c>
      <c r="D11" s="428">
        <v>53</v>
      </c>
      <c r="E11" s="223" t="s">
        <v>51</v>
      </c>
      <c r="F11" s="471">
        <v>0.77847222222222223</v>
      </c>
      <c r="G11" s="436" t="s">
        <v>112</v>
      </c>
      <c r="H11" s="436">
        <v>2</v>
      </c>
      <c r="I11" s="479">
        <v>9</v>
      </c>
      <c r="J11" s="441"/>
      <c r="K11" s="442">
        <f t="shared" si="0"/>
        <v>0.17184817267598723</v>
      </c>
    </row>
    <row r="12" spans="1:11" ht="15" x14ac:dyDescent="0.35">
      <c r="A12" s="211">
        <v>10</v>
      </c>
      <c r="B12" s="215" t="s">
        <v>295</v>
      </c>
      <c r="C12" s="443">
        <v>1962</v>
      </c>
      <c r="D12" s="428">
        <v>54</v>
      </c>
      <c r="E12" s="480" t="s">
        <v>59</v>
      </c>
      <c r="F12" s="481">
        <v>0.78333333333333333</v>
      </c>
      <c r="G12" s="436" t="s">
        <v>112</v>
      </c>
      <c r="H12" s="436">
        <v>3</v>
      </c>
      <c r="I12" s="479">
        <v>8</v>
      </c>
      <c r="J12" s="441"/>
      <c r="K12" s="442">
        <f t="shared" si="0"/>
        <v>0.1729212656364974</v>
      </c>
    </row>
    <row r="13" spans="1:11" ht="15.75" x14ac:dyDescent="0.3">
      <c r="A13" s="211">
        <v>11</v>
      </c>
      <c r="B13" s="214" t="s">
        <v>96</v>
      </c>
      <c r="C13" s="436">
        <v>1973</v>
      </c>
      <c r="D13" s="428">
        <v>43</v>
      </c>
      <c r="E13" s="223" t="s">
        <v>53</v>
      </c>
      <c r="F13" s="482">
        <v>0.78611111111111109</v>
      </c>
      <c r="G13" s="436" t="s">
        <v>92</v>
      </c>
      <c r="H13" s="436">
        <v>4</v>
      </c>
      <c r="I13" s="479">
        <v>7</v>
      </c>
      <c r="J13" s="441"/>
      <c r="K13" s="442">
        <f t="shared" si="0"/>
        <v>0.1735344616139318</v>
      </c>
    </row>
    <row r="14" spans="1:11" ht="15" x14ac:dyDescent="0.35">
      <c r="A14" s="211">
        <v>12</v>
      </c>
      <c r="B14" s="215" t="s">
        <v>62</v>
      </c>
      <c r="C14" s="443">
        <v>2000</v>
      </c>
      <c r="D14" s="428">
        <v>16</v>
      </c>
      <c r="E14" s="446" t="s">
        <v>63</v>
      </c>
      <c r="F14" s="483">
        <v>0.79722222222222217</v>
      </c>
      <c r="G14" s="436" t="s">
        <v>44</v>
      </c>
      <c r="H14" s="436">
        <v>2</v>
      </c>
      <c r="I14" s="479">
        <v>9</v>
      </c>
      <c r="J14" s="441"/>
      <c r="K14" s="442">
        <f>SUM(F14)/4.53</f>
        <v>0.17598724552366934</v>
      </c>
    </row>
    <row r="15" spans="1:11" ht="15" x14ac:dyDescent="0.35">
      <c r="A15" s="211">
        <v>13</v>
      </c>
      <c r="B15" s="217" t="s">
        <v>79</v>
      </c>
      <c r="C15" s="476">
        <v>1980</v>
      </c>
      <c r="D15" s="428">
        <v>36</v>
      </c>
      <c r="E15" s="470" t="s">
        <v>53</v>
      </c>
      <c r="F15" s="484">
        <v>0.80069444444444438</v>
      </c>
      <c r="G15" s="476" t="s">
        <v>66</v>
      </c>
      <c r="H15" s="436">
        <v>3</v>
      </c>
      <c r="I15" s="479">
        <v>8</v>
      </c>
      <c r="J15" s="441"/>
      <c r="K15" s="442">
        <f t="shared" ref="K15:K26" si="1">SUM(F15/4.53)</f>
        <v>0.17675374049546233</v>
      </c>
    </row>
    <row r="16" spans="1:11" ht="15" x14ac:dyDescent="0.35">
      <c r="A16" s="211">
        <v>14</v>
      </c>
      <c r="B16" s="214" t="s">
        <v>70</v>
      </c>
      <c r="C16" s="436">
        <v>1981</v>
      </c>
      <c r="D16" s="428">
        <v>35</v>
      </c>
      <c r="E16" s="223" t="s">
        <v>53</v>
      </c>
      <c r="F16" s="468">
        <v>0.80972222222222223</v>
      </c>
      <c r="G16" s="436" t="s">
        <v>66</v>
      </c>
      <c r="H16" s="436">
        <v>4</v>
      </c>
      <c r="I16" s="479">
        <v>7</v>
      </c>
      <c r="J16" s="441"/>
      <c r="K16" s="442">
        <f t="shared" si="1"/>
        <v>0.1787466274221241</v>
      </c>
    </row>
    <row r="17" spans="1:11" ht="15.75" x14ac:dyDescent="0.3">
      <c r="A17" s="211">
        <v>15</v>
      </c>
      <c r="B17" s="220" t="s">
        <v>102</v>
      </c>
      <c r="C17" s="436">
        <v>1972</v>
      </c>
      <c r="D17" s="428">
        <v>44</v>
      </c>
      <c r="E17" s="480" t="s">
        <v>103</v>
      </c>
      <c r="F17" s="471">
        <v>0.81319444444444444</v>
      </c>
      <c r="G17" s="436" t="s">
        <v>92</v>
      </c>
      <c r="H17" s="436">
        <v>5</v>
      </c>
      <c r="I17" s="479">
        <v>6</v>
      </c>
      <c r="J17" s="441"/>
      <c r="K17" s="442">
        <f t="shared" si="1"/>
        <v>0.17951312239391709</v>
      </c>
    </row>
    <row r="18" spans="1:11" ht="15.75" x14ac:dyDescent="0.3">
      <c r="A18" s="211">
        <v>16</v>
      </c>
      <c r="B18" s="215" t="s">
        <v>48</v>
      </c>
      <c r="C18" s="443">
        <v>1986</v>
      </c>
      <c r="D18" s="428">
        <v>30</v>
      </c>
      <c r="E18" s="485" t="s">
        <v>49</v>
      </c>
      <c r="F18" s="468">
        <v>0.81527777777777777</v>
      </c>
      <c r="G18" s="436" t="s">
        <v>66</v>
      </c>
      <c r="H18" s="436">
        <v>5</v>
      </c>
      <c r="I18" s="479">
        <v>6</v>
      </c>
      <c r="J18" s="441"/>
      <c r="K18" s="442">
        <f t="shared" si="1"/>
        <v>0.17997301937699287</v>
      </c>
    </row>
    <row r="19" spans="1:11" ht="15" x14ac:dyDescent="0.35">
      <c r="A19" s="211">
        <v>17</v>
      </c>
      <c r="B19" s="214" t="s">
        <v>151</v>
      </c>
      <c r="C19" s="436">
        <v>1975</v>
      </c>
      <c r="D19" s="428">
        <v>41</v>
      </c>
      <c r="E19" s="223" t="s">
        <v>63</v>
      </c>
      <c r="F19" s="471">
        <v>0.81805555555555554</v>
      </c>
      <c r="G19" s="436" t="s">
        <v>149</v>
      </c>
      <c r="H19" s="436">
        <v>2</v>
      </c>
      <c r="I19" s="479">
        <v>9</v>
      </c>
      <c r="J19" s="441"/>
      <c r="K19" s="442">
        <f t="shared" si="1"/>
        <v>0.18058621535442726</v>
      </c>
    </row>
    <row r="20" spans="1:11" ht="15" x14ac:dyDescent="0.35">
      <c r="A20" s="211">
        <v>18</v>
      </c>
      <c r="B20" s="214" t="s">
        <v>73</v>
      </c>
      <c r="C20" s="436">
        <v>1977</v>
      </c>
      <c r="D20" s="428">
        <v>39</v>
      </c>
      <c r="E20" s="223" t="s">
        <v>72</v>
      </c>
      <c r="F20" s="468">
        <v>0.82708333333333339</v>
      </c>
      <c r="G20" s="436" t="s">
        <v>66</v>
      </c>
      <c r="H20" s="436">
        <v>6</v>
      </c>
      <c r="I20" s="479">
        <v>5</v>
      </c>
      <c r="J20" s="441"/>
      <c r="K20" s="442">
        <f t="shared" si="1"/>
        <v>0.18257910228108903</v>
      </c>
    </row>
    <row r="21" spans="1:11" ht="15" x14ac:dyDescent="0.35">
      <c r="A21" s="211">
        <v>19</v>
      </c>
      <c r="B21" s="215" t="s">
        <v>292</v>
      </c>
      <c r="C21" s="443">
        <v>1970</v>
      </c>
      <c r="D21" s="428">
        <v>46</v>
      </c>
      <c r="E21" s="480" t="s">
        <v>293</v>
      </c>
      <c r="F21" s="478">
        <v>0.82986111111111116</v>
      </c>
      <c r="G21" s="436" t="s">
        <v>92</v>
      </c>
      <c r="H21" s="436">
        <v>6</v>
      </c>
      <c r="I21" s="479">
        <v>5</v>
      </c>
      <c r="J21" s="441"/>
      <c r="K21" s="442">
        <f t="shared" si="1"/>
        <v>0.18319229825852343</v>
      </c>
    </row>
    <row r="22" spans="1:11" ht="15.75" x14ac:dyDescent="0.3">
      <c r="A22" s="211">
        <v>20</v>
      </c>
      <c r="B22" s="360" t="s">
        <v>104</v>
      </c>
      <c r="C22" s="486">
        <v>1972</v>
      </c>
      <c r="D22" s="428">
        <v>44</v>
      </c>
      <c r="E22" s="487" t="s">
        <v>55</v>
      </c>
      <c r="F22" s="471">
        <v>0.83750000000000002</v>
      </c>
      <c r="G22" s="476" t="s">
        <v>92</v>
      </c>
      <c r="H22" s="436">
        <v>7</v>
      </c>
      <c r="I22" s="479">
        <v>4</v>
      </c>
      <c r="J22" s="441"/>
      <c r="K22" s="442">
        <f t="shared" si="1"/>
        <v>0.18487858719646799</v>
      </c>
    </row>
    <row r="23" spans="1:11" ht="15.75" x14ac:dyDescent="0.3">
      <c r="A23" s="211">
        <v>21</v>
      </c>
      <c r="B23" s="488" t="s">
        <v>118</v>
      </c>
      <c r="C23" s="489">
        <v>1960</v>
      </c>
      <c r="D23" s="428">
        <v>56</v>
      </c>
      <c r="E23" s="448" t="s">
        <v>55</v>
      </c>
      <c r="F23" s="481">
        <v>0.84791666666666676</v>
      </c>
      <c r="G23" s="436" t="s">
        <v>112</v>
      </c>
      <c r="H23" s="436">
        <v>4</v>
      </c>
      <c r="I23" s="479">
        <v>7</v>
      </c>
      <c r="J23" s="441"/>
      <c r="K23" s="442">
        <f t="shared" si="1"/>
        <v>0.18717807211184695</v>
      </c>
    </row>
    <row r="24" spans="1:11" ht="15" x14ac:dyDescent="0.35">
      <c r="A24" s="211">
        <v>22</v>
      </c>
      <c r="B24" s="214" t="s">
        <v>154</v>
      </c>
      <c r="C24" s="436">
        <v>1979</v>
      </c>
      <c r="D24" s="428">
        <v>37</v>
      </c>
      <c r="E24" s="223" t="s">
        <v>53</v>
      </c>
      <c r="F24" s="482">
        <v>0.84930555555555554</v>
      </c>
      <c r="G24" s="436" t="s">
        <v>149</v>
      </c>
      <c r="H24" s="436">
        <v>3</v>
      </c>
      <c r="I24" s="479">
        <v>8</v>
      </c>
      <c r="J24" s="441"/>
      <c r="K24" s="442">
        <f t="shared" si="1"/>
        <v>0.18748467010056413</v>
      </c>
    </row>
    <row r="25" spans="1:11" ht="15" x14ac:dyDescent="0.35">
      <c r="A25" s="211">
        <v>23</v>
      </c>
      <c r="B25" s="215" t="s">
        <v>87</v>
      </c>
      <c r="C25" s="443">
        <v>1977</v>
      </c>
      <c r="D25" s="428">
        <v>39</v>
      </c>
      <c r="E25" s="275" t="s">
        <v>88</v>
      </c>
      <c r="F25" s="478">
        <v>0.85416666666666663</v>
      </c>
      <c r="G25" s="436" t="s">
        <v>66</v>
      </c>
      <c r="H25" s="436">
        <v>7</v>
      </c>
      <c r="I25" s="479">
        <v>4</v>
      </c>
      <c r="J25" s="441"/>
      <c r="K25" s="442">
        <f t="shared" si="1"/>
        <v>0.1885577630610743</v>
      </c>
    </row>
    <row r="26" spans="1:11" ht="15" x14ac:dyDescent="0.35">
      <c r="A26" s="211">
        <v>24</v>
      </c>
      <c r="B26" s="214" t="s">
        <v>152</v>
      </c>
      <c r="C26" s="436">
        <v>1973</v>
      </c>
      <c r="D26" s="428">
        <v>43</v>
      </c>
      <c r="E26" s="275" t="s">
        <v>153</v>
      </c>
      <c r="F26" s="481">
        <v>0.86388888888888893</v>
      </c>
      <c r="G26" s="436" t="s">
        <v>149</v>
      </c>
      <c r="H26" s="436">
        <v>4</v>
      </c>
      <c r="I26" s="479">
        <v>7</v>
      </c>
      <c r="J26" s="441"/>
      <c r="K26" s="442">
        <f t="shared" si="1"/>
        <v>0.19070394898209467</v>
      </c>
    </row>
    <row r="27" spans="1:11" ht="15" x14ac:dyDescent="0.35">
      <c r="A27" s="211">
        <v>25</v>
      </c>
      <c r="B27" s="215" t="s">
        <v>287</v>
      </c>
      <c r="C27" s="443">
        <v>1994</v>
      </c>
      <c r="D27" s="428">
        <v>22</v>
      </c>
      <c r="E27" s="446" t="s">
        <v>64</v>
      </c>
      <c r="F27" s="483">
        <v>0.86597222222222225</v>
      </c>
      <c r="G27" s="436" t="s">
        <v>44</v>
      </c>
      <c r="H27" s="436">
        <v>3</v>
      </c>
      <c r="I27" s="479">
        <v>8</v>
      </c>
      <c r="J27" s="441"/>
      <c r="K27" s="442">
        <f>SUM(F27)/4.53</f>
        <v>0.19116384596517047</v>
      </c>
    </row>
    <row r="28" spans="1:11" ht="15" x14ac:dyDescent="0.35">
      <c r="A28" s="211">
        <v>26</v>
      </c>
      <c r="B28" s="214" t="s">
        <v>156</v>
      </c>
      <c r="C28" s="436">
        <v>1979</v>
      </c>
      <c r="D28" s="428">
        <v>37</v>
      </c>
      <c r="E28" s="223" t="s">
        <v>55</v>
      </c>
      <c r="F28" s="478">
        <v>0.8666666666666667</v>
      </c>
      <c r="G28" s="436" t="s">
        <v>149</v>
      </c>
      <c r="H28" s="436">
        <v>5</v>
      </c>
      <c r="I28" s="479">
        <v>6</v>
      </c>
      <c r="J28" s="441"/>
      <c r="K28" s="442">
        <f t="shared" ref="K28:K56" si="2">SUM(F28/4.53)</f>
        <v>0.19131714495952906</v>
      </c>
    </row>
    <row r="29" spans="1:11" ht="15.75" x14ac:dyDescent="0.3">
      <c r="A29" s="211">
        <v>27</v>
      </c>
      <c r="B29" s="490" t="s">
        <v>80</v>
      </c>
      <c r="C29" s="491">
        <v>1976</v>
      </c>
      <c r="D29" s="428">
        <v>40</v>
      </c>
      <c r="E29" s="492" t="s">
        <v>53</v>
      </c>
      <c r="F29" s="478">
        <v>0.86736111111111114</v>
      </c>
      <c r="G29" s="436" t="s">
        <v>92</v>
      </c>
      <c r="H29" s="436">
        <v>8</v>
      </c>
      <c r="I29" s="479">
        <v>3</v>
      </c>
      <c r="J29" s="441"/>
      <c r="K29" s="442">
        <f t="shared" si="2"/>
        <v>0.19147044395388765</v>
      </c>
    </row>
    <row r="30" spans="1:11" ht="15" x14ac:dyDescent="0.35">
      <c r="A30" s="211">
        <v>28</v>
      </c>
      <c r="B30" s="220" t="s">
        <v>239</v>
      </c>
      <c r="C30" s="436">
        <v>1974</v>
      </c>
      <c r="D30" s="428">
        <v>42</v>
      </c>
      <c r="E30" s="448" t="s">
        <v>55</v>
      </c>
      <c r="F30" s="482">
        <v>0.8833333333333333</v>
      </c>
      <c r="G30" s="436" t="s">
        <v>92</v>
      </c>
      <c r="H30" s="436">
        <v>9</v>
      </c>
      <c r="I30" s="479">
        <v>2</v>
      </c>
      <c r="J30" s="441"/>
      <c r="K30" s="442">
        <f t="shared" si="2"/>
        <v>0.19499632082413537</v>
      </c>
    </row>
    <row r="31" spans="1:11" ht="15.75" x14ac:dyDescent="0.3">
      <c r="A31" s="211">
        <v>29</v>
      </c>
      <c r="B31" s="215" t="s">
        <v>60</v>
      </c>
      <c r="C31" s="443">
        <v>2000</v>
      </c>
      <c r="D31" s="428">
        <v>16</v>
      </c>
      <c r="E31" s="446" t="s">
        <v>61</v>
      </c>
      <c r="F31" s="483">
        <v>0.89444444444444438</v>
      </c>
      <c r="G31" s="436" t="s">
        <v>44</v>
      </c>
      <c r="H31" s="436">
        <v>4</v>
      </c>
      <c r="I31" s="479">
        <v>7</v>
      </c>
      <c r="J31" s="441"/>
      <c r="K31" s="442">
        <f t="shared" si="2"/>
        <v>0.19744910473387292</v>
      </c>
    </row>
    <row r="32" spans="1:11" ht="15" x14ac:dyDescent="0.35">
      <c r="A32" s="211">
        <v>30</v>
      </c>
      <c r="B32" s="214" t="s">
        <v>157</v>
      </c>
      <c r="C32" s="436">
        <v>1971</v>
      </c>
      <c r="D32" s="428">
        <v>45</v>
      </c>
      <c r="E32" s="223" t="s">
        <v>55</v>
      </c>
      <c r="F32" s="482">
        <v>0.8979166666666667</v>
      </c>
      <c r="G32" s="436" t="s">
        <v>149</v>
      </c>
      <c r="H32" s="436">
        <v>6</v>
      </c>
      <c r="I32" s="479">
        <v>5</v>
      </c>
      <c r="J32" s="441"/>
      <c r="K32" s="442">
        <f t="shared" si="2"/>
        <v>0.19821559970566593</v>
      </c>
    </row>
    <row r="33" spans="1:11" ht="15" x14ac:dyDescent="0.35">
      <c r="A33" s="211">
        <v>31</v>
      </c>
      <c r="B33" s="215" t="s">
        <v>290</v>
      </c>
      <c r="C33" s="443">
        <v>1978</v>
      </c>
      <c r="D33" s="428">
        <v>38</v>
      </c>
      <c r="E33" s="223" t="s">
        <v>53</v>
      </c>
      <c r="F33" s="483">
        <v>0.90138888888888891</v>
      </c>
      <c r="G33" s="436" t="s">
        <v>66</v>
      </c>
      <c r="H33" s="436">
        <v>8</v>
      </c>
      <c r="I33" s="479">
        <v>3</v>
      </c>
      <c r="J33" s="441"/>
      <c r="K33" s="442">
        <f t="shared" si="2"/>
        <v>0.19898209467745892</v>
      </c>
    </row>
    <row r="34" spans="1:11" ht="15" x14ac:dyDescent="0.35">
      <c r="A34" s="211">
        <v>32</v>
      </c>
      <c r="B34" s="366" t="s">
        <v>155</v>
      </c>
      <c r="C34" s="493">
        <v>1976</v>
      </c>
      <c r="D34" s="428">
        <v>40</v>
      </c>
      <c r="E34" s="494" t="s">
        <v>53</v>
      </c>
      <c r="F34" s="482">
        <v>0.91180555555555554</v>
      </c>
      <c r="G34" s="493" t="s">
        <v>149</v>
      </c>
      <c r="H34" s="436">
        <v>7</v>
      </c>
      <c r="I34" s="479">
        <v>4</v>
      </c>
      <c r="J34" s="441"/>
      <c r="K34" s="442">
        <f t="shared" si="2"/>
        <v>0.20128157959283785</v>
      </c>
    </row>
    <row r="35" spans="1:11" ht="15" x14ac:dyDescent="0.35">
      <c r="A35" s="211">
        <v>33</v>
      </c>
      <c r="B35" s="220" t="s">
        <v>107</v>
      </c>
      <c r="C35" s="436">
        <v>1973</v>
      </c>
      <c r="D35" s="428">
        <v>43</v>
      </c>
      <c r="E35" s="448" t="s">
        <v>51</v>
      </c>
      <c r="F35" s="471">
        <v>0.92222222222222217</v>
      </c>
      <c r="G35" s="436" t="s">
        <v>92</v>
      </c>
      <c r="H35" s="436">
        <v>10</v>
      </c>
      <c r="I35" s="479">
        <v>1</v>
      </c>
      <c r="J35" s="441"/>
      <c r="K35" s="442">
        <f t="shared" si="2"/>
        <v>0.20358106450821681</v>
      </c>
    </row>
    <row r="36" spans="1:11" ht="15" x14ac:dyDescent="0.35">
      <c r="A36" s="211">
        <v>34</v>
      </c>
      <c r="B36" s="214" t="s">
        <v>300</v>
      </c>
      <c r="C36" s="436">
        <v>2001</v>
      </c>
      <c r="D36" s="428">
        <v>15</v>
      </c>
      <c r="E36" s="223" t="s">
        <v>53</v>
      </c>
      <c r="F36" s="495">
        <v>0.93402777777777779</v>
      </c>
      <c r="G36" s="436" t="s">
        <v>138</v>
      </c>
      <c r="H36" s="436">
        <v>1</v>
      </c>
      <c r="I36" s="469">
        <v>10</v>
      </c>
      <c r="J36" s="441"/>
      <c r="K36" s="442">
        <f t="shared" si="2"/>
        <v>0.20618714741231298</v>
      </c>
    </row>
    <row r="37" spans="1:11" ht="15" x14ac:dyDescent="0.35">
      <c r="A37" s="211">
        <v>35</v>
      </c>
      <c r="B37" s="215" t="s">
        <v>106</v>
      </c>
      <c r="C37" s="443">
        <v>1967</v>
      </c>
      <c r="D37" s="428">
        <v>49</v>
      </c>
      <c r="E37" s="223" t="s">
        <v>53</v>
      </c>
      <c r="F37" s="478">
        <v>0.93472222222222223</v>
      </c>
      <c r="G37" s="436" t="s">
        <v>92</v>
      </c>
      <c r="H37" s="436">
        <v>11</v>
      </c>
      <c r="I37" s="479">
        <v>1</v>
      </c>
      <c r="J37" s="441"/>
      <c r="K37" s="442">
        <f t="shared" si="2"/>
        <v>0.20634044640667157</v>
      </c>
    </row>
    <row r="38" spans="1:11" ht="15" x14ac:dyDescent="0.35">
      <c r="A38" s="211">
        <v>36</v>
      </c>
      <c r="B38" s="215" t="s">
        <v>119</v>
      </c>
      <c r="C38" s="443">
        <v>1965</v>
      </c>
      <c r="D38" s="428">
        <v>51</v>
      </c>
      <c r="E38" s="223" t="s">
        <v>369</v>
      </c>
      <c r="F38" s="475">
        <v>0.93611111111111101</v>
      </c>
      <c r="G38" s="436" t="s">
        <v>112</v>
      </c>
      <c r="H38" s="436">
        <v>5</v>
      </c>
      <c r="I38" s="479">
        <v>6</v>
      </c>
      <c r="J38" s="441"/>
      <c r="K38" s="442">
        <f t="shared" si="2"/>
        <v>0.20664704439538872</v>
      </c>
    </row>
    <row r="39" spans="1:11" ht="15" x14ac:dyDescent="0.35">
      <c r="A39" s="211">
        <v>37</v>
      </c>
      <c r="B39" s="220" t="s">
        <v>158</v>
      </c>
      <c r="C39" s="428">
        <v>1973</v>
      </c>
      <c r="D39" s="428">
        <v>43</v>
      </c>
      <c r="E39" s="223" t="s">
        <v>63</v>
      </c>
      <c r="F39" s="478">
        <v>0.93611111111111101</v>
      </c>
      <c r="G39" s="436" t="s">
        <v>149</v>
      </c>
      <c r="H39" s="436">
        <v>8</v>
      </c>
      <c r="I39" s="479">
        <v>3</v>
      </c>
      <c r="J39" s="441"/>
      <c r="K39" s="442">
        <f t="shared" si="2"/>
        <v>0.20664704439538872</v>
      </c>
    </row>
    <row r="40" spans="1:11" ht="15" x14ac:dyDescent="0.35">
      <c r="A40" s="211">
        <v>38</v>
      </c>
      <c r="B40" s="214" t="s">
        <v>301</v>
      </c>
      <c r="C40" s="436">
        <v>2000</v>
      </c>
      <c r="D40" s="428">
        <v>16</v>
      </c>
      <c r="E40" s="223" t="s">
        <v>61</v>
      </c>
      <c r="F40" s="495">
        <v>0.9604166666666667</v>
      </c>
      <c r="G40" s="436" t="s">
        <v>138</v>
      </c>
      <c r="H40" s="436">
        <v>2</v>
      </c>
      <c r="I40" s="479">
        <v>9</v>
      </c>
      <c r="J40" s="441"/>
      <c r="K40" s="442">
        <f t="shared" si="2"/>
        <v>0.21201250919793965</v>
      </c>
    </row>
    <row r="41" spans="1:11" ht="15" x14ac:dyDescent="0.35">
      <c r="A41" s="211">
        <v>39</v>
      </c>
      <c r="B41" s="214" t="s">
        <v>160</v>
      </c>
      <c r="C41" s="436">
        <v>1973</v>
      </c>
      <c r="D41" s="428">
        <v>43</v>
      </c>
      <c r="E41" s="448" t="s">
        <v>51</v>
      </c>
      <c r="F41" s="478">
        <v>0.96736111111111101</v>
      </c>
      <c r="G41" s="436" t="s">
        <v>149</v>
      </c>
      <c r="H41" s="436">
        <v>9</v>
      </c>
      <c r="I41" s="479">
        <v>2</v>
      </c>
      <c r="J41" s="441"/>
      <c r="K41" s="442">
        <f t="shared" si="2"/>
        <v>0.2135454991415256</v>
      </c>
    </row>
    <row r="42" spans="1:11" ht="15" x14ac:dyDescent="0.35">
      <c r="A42" s="211">
        <v>40</v>
      </c>
      <c r="B42" s="217" t="s">
        <v>161</v>
      </c>
      <c r="C42" s="476">
        <v>1974</v>
      </c>
      <c r="D42" s="428">
        <v>42</v>
      </c>
      <c r="E42" s="223" t="s">
        <v>53</v>
      </c>
      <c r="F42" s="496">
        <v>0.97430555555555554</v>
      </c>
      <c r="G42" s="476" t="s">
        <v>149</v>
      </c>
      <c r="H42" s="436">
        <v>10</v>
      </c>
      <c r="I42" s="497">
        <v>1</v>
      </c>
      <c r="J42" s="441"/>
      <c r="K42" s="442">
        <f t="shared" si="2"/>
        <v>0.2150784890851116</v>
      </c>
    </row>
    <row r="43" spans="1:11" ht="15" x14ac:dyDescent="0.35">
      <c r="A43" s="211">
        <v>41</v>
      </c>
      <c r="B43" s="215" t="s">
        <v>114</v>
      </c>
      <c r="C43" s="443">
        <v>1962</v>
      </c>
      <c r="D43" s="428">
        <v>54</v>
      </c>
      <c r="E43" s="437" t="s">
        <v>53</v>
      </c>
      <c r="F43" s="471">
        <v>0.98611111111111116</v>
      </c>
      <c r="G43" s="436" t="s">
        <v>112</v>
      </c>
      <c r="H43" s="436">
        <v>6</v>
      </c>
      <c r="I43" s="479">
        <v>5</v>
      </c>
      <c r="J43" s="441"/>
      <c r="K43" s="442">
        <f t="shared" si="2"/>
        <v>0.21768457198920774</v>
      </c>
    </row>
    <row r="44" spans="1:11" ht="15" x14ac:dyDescent="0.35">
      <c r="A44" s="211">
        <v>42</v>
      </c>
      <c r="B44" s="220" t="s">
        <v>197</v>
      </c>
      <c r="C44" s="428">
        <v>1973</v>
      </c>
      <c r="D44" s="428">
        <v>43</v>
      </c>
      <c r="E44" s="275" t="s">
        <v>63</v>
      </c>
      <c r="F44" s="471">
        <v>0.99236111111111114</v>
      </c>
      <c r="G44" s="436" t="s">
        <v>92</v>
      </c>
      <c r="H44" s="436">
        <v>12</v>
      </c>
      <c r="I44" s="479">
        <v>1</v>
      </c>
      <c r="J44" s="441"/>
      <c r="K44" s="442">
        <f t="shared" si="2"/>
        <v>0.21906426293843512</v>
      </c>
    </row>
    <row r="45" spans="1:11" ht="15" x14ac:dyDescent="0.35">
      <c r="A45" s="211">
        <v>43</v>
      </c>
      <c r="B45" s="214" t="s">
        <v>135</v>
      </c>
      <c r="C45" s="436">
        <v>1947</v>
      </c>
      <c r="D45" s="428">
        <v>69</v>
      </c>
      <c r="E45" s="275" t="s">
        <v>63</v>
      </c>
      <c r="F45" s="498" t="s">
        <v>75</v>
      </c>
      <c r="G45" s="436" t="s">
        <v>124</v>
      </c>
      <c r="H45" s="436">
        <v>1</v>
      </c>
      <c r="I45" s="469">
        <v>10</v>
      </c>
      <c r="J45" s="441"/>
      <c r="K45" s="442">
        <f t="shared" si="2"/>
        <v>0.22672921265636498</v>
      </c>
    </row>
    <row r="46" spans="1:11" ht="15" x14ac:dyDescent="0.35">
      <c r="A46" s="211">
        <v>44</v>
      </c>
      <c r="B46" s="453" t="s">
        <v>171</v>
      </c>
      <c r="C46" s="428">
        <v>1965</v>
      </c>
      <c r="D46" s="428">
        <v>51</v>
      </c>
      <c r="E46" s="452" t="s">
        <v>46</v>
      </c>
      <c r="F46" s="498" t="s">
        <v>268</v>
      </c>
      <c r="G46" s="436" t="s">
        <v>170</v>
      </c>
      <c r="H46" s="436">
        <v>1</v>
      </c>
      <c r="I46" s="469">
        <v>10</v>
      </c>
      <c r="J46" s="441"/>
      <c r="K46" s="442">
        <f t="shared" si="2"/>
        <v>0.24604488594554816</v>
      </c>
    </row>
    <row r="47" spans="1:11" ht="15" x14ac:dyDescent="0.35">
      <c r="A47" s="211">
        <v>45</v>
      </c>
      <c r="B47" s="488" t="s">
        <v>167</v>
      </c>
      <c r="C47" s="489">
        <v>1976</v>
      </c>
      <c r="D47" s="428">
        <v>40</v>
      </c>
      <c r="E47" s="480" t="s">
        <v>46</v>
      </c>
      <c r="F47" s="498" t="s">
        <v>269</v>
      </c>
      <c r="G47" s="436" t="s">
        <v>149</v>
      </c>
      <c r="H47" s="436">
        <v>11</v>
      </c>
      <c r="I47" s="479">
        <v>1</v>
      </c>
      <c r="J47" s="441"/>
      <c r="K47" s="442">
        <f t="shared" si="2"/>
        <v>0.24681138091734117</v>
      </c>
    </row>
    <row r="48" spans="1:11" ht="15" x14ac:dyDescent="0.35">
      <c r="A48" s="211">
        <v>46</v>
      </c>
      <c r="B48" s="220" t="s">
        <v>125</v>
      </c>
      <c r="C48" s="428">
        <v>1948</v>
      </c>
      <c r="D48" s="428">
        <v>68</v>
      </c>
      <c r="E48" s="452" t="s">
        <v>51</v>
      </c>
      <c r="F48" s="498" t="s">
        <v>372</v>
      </c>
      <c r="G48" s="436" t="s">
        <v>124</v>
      </c>
      <c r="H48" s="436">
        <v>2</v>
      </c>
      <c r="I48" s="479">
        <v>9</v>
      </c>
      <c r="J48" s="441"/>
      <c r="K48" s="442">
        <f t="shared" si="2"/>
        <v>0.24696467991169979</v>
      </c>
    </row>
    <row r="49" spans="1:11" ht="15" x14ac:dyDescent="0.35">
      <c r="A49" s="211">
        <v>47</v>
      </c>
      <c r="B49" s="454" t="s">
        <v>177</v>
      </c>
      <c r="C49" s="428">
        <v>1948</v>
      </c>
      <c r="D49" s="428">
        <v>68</v>
      </c>
      <c r="E49" s="223" t="s">
        <v>53</v>
      </c>
      <c r="F49" s="498" t="s">
        <v>260</v>
      </c>
      <c r="G49" s="436" t="s">
        <v>170</v>
      </c>
      <c r="H49" s="436">
        <v>2</v>
      </c>
      <c r="I49" s="479">
        <v>9</v>
      </c>
      <c r="J49" s="441"/>
      <c r="K49" s="442">
        <f t="shared" si="2"/>
        <v>0.24865096884964433</v>
      </c>
    </row>
    <row r="50" spans="1:11" ht="15" x14ac:dyDescent="0.35">
      <c r="A50" s="211">
        <v>48</v>
      </c>
      <c r="B50" s="214" t="s">
        <v>162</v>
      </c>
      <c r="C50" s="436">
        <v>1973</v>
      </c>
      <c r="D50" s="428">
        <v>43</v>
      </c>
      <c r="E50" s="223" t="s">
        <v>53</v>
      </c>
      <c r="F50" s="498" t="s">
        <v>376</v>
      </c>
      <c r="G50" s="436" t="s">
        <v>149</v>
      </c>
      <c r="H50" s="436">
        <v>12</v>
      </c>
      <c r="I50" s="479">
        <v>1</v>
      </c>
      <c r="J50" s="441"/>
      <c r="K50" s="442">
        <f t="shared" si="2"/>
        <v>0.25003065979887173</v>
      </c>
    </row>
    <row r="51" spans="1:11" ht="15" x14ac:dyDescent="0.35">
      <c r="A51" s="211">
        <v>49</v>
      </c>
      <c r="B51" s="220" t="s">
        <v>250</v>
      </c>
      <c r="C51" s="436">
        <v>1975</v>
      </c>
      <c r="D51" s="428">
        <v>41</v>
      </c>
      <c r="E51" s="275" t="s">
        <v>53</v>
      </c>
      <c r="F51" s="498" t="s">
        <v>373</v>
      </c>
      <c r="G51" s="436" t="s">
        <v>92</v>
      </c>
      <c r="H51" s="436">
        <v>13</v>
      </c>
      <c r="I51" s="479">
        <v>1</v>
      </c>
      <c r="J51" s="441"/>
      <c r="K51" s="442">
        <f t="shared" si="2"/>
        <v>0.25370983566347804</v>
      </c>
    </row>
    <row r="52" spans="1:11" ht="15" x14ac:dyDescent="0.35">
      <c r="A52" s="211">
        <v>50</v>
      </c>
      <c r="B52" s="214" t="s">
        <v>133</v>
      </c>
      <c r="C52" s="436">
        <v>1953</v>
      </c>
      <c r="D52" s="428">
        <v>63</v>
      </c>
      <c r="E52" s="223" t="s">
        <v>63</v>
      </c>
      <c r="F52" s="498" t="s">
        <v>373</v>
      </c>
      <c r="G52" s="436" t="s">
        <v>124</v>
      </c>
      <c r="H52" s="436">
        <v>3</v>
      </c>
      <c r="I52" s="479">
        <v>8</v>
      </c>
      <c r="J52" s="441"/>
      <c r="K52" s="442">
        <f t="shared" si="2"/>
        <v>0.25370983566347804</v>
      </c>
    </row>
    <row r="53" spans="1:11" ht="15" x14ac:dyDescent="0.35">
      <c r="A53" s="211">
        <v>51</v>
      </c>
      <c r="B53" s="214" t="s">
        <v>130</v>
      </c>
      <c r="C53" s="436">
        <v>1945</v>
      </c>
      <c r="D53" s="428">
        <v>71</v>
      </c>
      <c r="E53" s="275" t="s">
        <v>63</v>
      </c>
      <c r="F53" s="498" t="s">
        <v>371</v>
      </c>
      <c r="G53" s="436" t="s">
        <v>124</v>
      </c>
      <c r="H53" s="436">
        <v>4</v>
      </c>
      <c r="I53" s="479">
        <v>7</v>
      </c>
      <c r="J53" s="441"/>
      <c r="K53" s="442">
        <f t="shared" si="2"/>
        <v>0.26750674515575179</v>
      </c>
    </row>
    <row r="54" spans="1:11" ht="15" x14ac:dyDescent="0.35">
      <c r="A54" s="211">
        <v>52</v>
      </c>
      <c r="B54" s="488" t="s">
        <v>140</v>
      </c>
      <c r="C54" s="489">
        <v>1993</v>
      </c>
      <c r="D54" s="428">
        <v>23</v>
      </c>
      <c r="E54" s="480" t="s">
        <v>61</v>
      </c>
      <c r="F54" s="498" t="s">
        <v>374</v>
      </c>
      <c r="G54" s="436" t="s">
        <v>138</v>
      </c>
      <c r="H54" s="436">
        <v>3</v>
      </c>
      <c r="I54" s="479">
        <v>8</v>
      </c>
      <c r="J54" s="441"/>
      <c r="K54" s="442">
        <f t="shared" si="2"/>
        <v>0.27931076772136371</v>
      </c>
    </row>
    <row r="55" spans="1:11" ht="15" x14ac:dyDescent="0.35">
      <c r="A55" s="211">
        <v>53</v>
      </c>
      <c r="B55" s="275" t="s">
        <v>367</v>
      </c>
      <c r="C55" s="476">
        <v>1976</v>
      </c>
      <c r="D55" s="428">
        <v>40</v>
      </c>
      <c r="E55" s="275" t="s">
        <v>53</v>
      </c>
      <c r="F55" s="499" t="s">
        <v>370</v>
      </c>
      <c r="G55" s="476" t="s">
        <v>149</v>
      </c>
      <c r="H55" s="436">
        <v>13</v>
      </c>
      <c r="I55" s="497">
        <v>1</v>
      </c>
      <c r="J55" s="441"/>
      <c r="K55" s="442">
        <f t="shared" si="2"/>
        <v>0.2819168506254599</v>
      </c>
    </row>
    <row r="56" spans="1:11" ht="15" x14ac:dyDescent="0.35">
      <c r="A56" s="211">
        <v>54</v>
      </c>
      <c r="B56" s="223" t="s">
        <v>144</v>
      </c>
      <c r="C56" s="436">
        <v>1986</v>
      </c>
      <c r="D56" s="428">
        <v>30</v>
      </c>
      <c r="E56" s="223" t="s">
        <v>53</v>
      </c>
      <c r="F56" s="498" t="s">
        <v>375</v>
      </c>
      <c r="G56" s="436" t="s">
        <v>138</v>
      </c>
      <c r="H56" s="436">
        <v>4</v>
      </c>
      <c r="I56" s="497">
        <v>7</v>
      </c>
      <c r="J56" s="441"/>
      <c r="K56" s="442">
        <f t="shared" si="2"/>
        <v>0.28467623252391461</v>
      </c>
    </row>
    <row r="57" spans="1:11" ht="15" x14ac:dyDescent="0.35">
      <c r="A57" s="321">
        <v>55</v>
      </c>
      <c r="B57" s="500" t="s">
        <v>178</v>
      </c>
      <c r="C57" s="501">
        <v>1954</v>
      </c>
      <c r="D57" s="456">
        <v>62</v>
      </c>
      <c r="E57" s="502" t="s">
        <v>53</v>
      </c>
      <c r="F57" s="503" t="s">
        <v>50</v>
      </c>
      <c r="G57" s="460" t="s">
        <v>170</v>
      </c>
      <c r="H57" s="460">
        <v>3</v>
      </c>
      <c r="I57" s="504">
        <v>8</v>
      </c>
      <c r="J57" s="462"/>
      <c r="K57" s="463" t="s">
        <v>64</v>
      </c>
    </row>
  </sheetData>
  <autoFilter ref="A2:K57"/>
  <sortState ref="B3:K57">
    <sortCondition ref="F3:F57"/>
  </sortState>
  <mergeCells count="1">
    <mergeCell ref="A1:K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workbookViewId="0">
      <selection sqref="A1:K1"/>
    </sheetView>
  </sheetViews>
  <sheetFormatPr defaultRowHeight="14.4" x14ac:dyDescent="0.3"/>
  <cols>
    <col min="1" max="1" width="4.109375" customWidth="1"/>
    <col min="2" max="2" width="20.33203125" bestFit="1" customWidth="1"/>
    <col min="3" max="3" width="4.5546875" customWidth="1"/>
    <col min="4" max="4" width="4" bestFit="1" customWidth="1"/>
    <col min="5" max="5" width="18.33203125" bestFit="1" customWidth="1"/>
    <col min="6" max="6" width="6.88671875" customWidth="1"/>
    <col min="7" max="7" width="4.109375" style="591" customWidth="1"/>
    <col min="8" max="8" width="4.44140625" bestFit="1" customWidth="1"/>
    <col min="9" max="9" width="3.33203125" bestFit="1" customWidth="1"/>
    <col min="10" max="10" width="6.6640625" style="592" bestFit="1" customWidth="1"/>
    <col min="11" max="11" width="6.5546875" bestFit="1" customWidth="1"/>
  </cols>
  <sheetData>
    <row r="1" spans="1:11" ht="19.8" x14ac:dyDescent="0.45">
      <c r="A1" s="520" t="s">
        <v>381</v>
      </c>
      <c r="B1" s="521"/>
      <c r="C1" s="521"/>
      <c r="D1" s="521"/>
      <c r="E1" s="521"/>
      <c r="F1" s="522"/>
      <c r="G1" s="521"/>
      <c r="H1" s="521"/>
      <c r="I1" s="521"/>
      <c r="J1" s="521"/>
      <c r="K1" s="523"/>
    </row>
    <row r="2" spans="1:11" x14ac:dyDescent="0.3">
      <c r="A2" s="320" t="s">
        <v>1</v>
      </c>
      <c r="B2" s="25" t="s">
        <v>3</v>
      </c>
      <c r="C2" s="554" t="s">
        <v>4</v>
      </c>
      <c r="D2" s="554" t="s">
        <v>195</v>
      </c>
      <c r="E2" s="555" t="s">
        <v>6</v>
      </c>
      <c r="F2" s="556" t="s">
        <v>278</v>
      </c>
      <c r="G2" s="557" t="s">
        <v>2</v>
      </c>
      <c r="H2" s="554" t="s">
        <v>279</v>
      </c>
      <c r="I2" s="558" t="s">
        <v>12</v>
      </c>
      <c r="J2" s="559" t="s">
        <v>280</v>
      </c>
      <c r="K2" s="560" t="s">
        <v>281</v>
      </c>
    </row>
    <row r="3" spans="1:11" x14ac:dyDescent="0.3">
      <c r="A3" s="211">
        <v>1</v>
      </c>
      <c r="B3" s="214" t="s">
        <v>67</v>
      </c>
      <c r="C3" s="18">
        <v>1980</v>
      </c>
      <c r="D3" s="19">
        <v>36</v>
      </c>
      <c r="E3" s="20" t="s">
        <v>68</v>
      </c>
      <c r="F3" s="561">
        <v>0.69097222222222221</v>
      </c>
      <c r="G3" s="562" t="s">
        <v>66</v>
      </c>
      <c r="H3" s="562">
        <v>1</v>
      </c>
      <c r="I3" s="23">
        <v>10</v>
      </c>
      <c r="J3" s="563" t="s">
        <v>382</v>
      </c>
      <c r="K3" s="564">
        <f t="shared" ref="K3:K12" si="0">SUM(F3/4.53)</f>
        <v>0.15253249938680402</v>
      </c>
    </row>
    <row r="4" spans="1:11" x14ac:dyDescent="0.3">
      <c r="A4" s="211">
        <v>2</v>
      </c>
      <c r="B4" s="215" t="s">
        <v>383</v>
      </c>
      <c r="C4" s="31">
        <v>1990</v>
      </c>
      <c r="D4" s="19">
        <v>26</v>
      </c>
      <c r="E4" s="387" t="s">
        <v>51</v>
      </c>
      <c r="F4" s="565">
        <v>0.6958333333333333</v>
      </c>
      <c r="G4" s="562" t="s">
        <v>44</v>
      </c>
      <c r="H4" s="562">
        <v>1</v>
      </c>
      <c r="I4" s="23">
        <v>10</v>
      </c>
      <c r="J4" s="563"/>
      <c r="K4" s="564">
        <f t="shared" si="0"/>
        <v>0.15360559234731419</v>
      </c>
    </row>
    <row r="5" spans="1:11" x14ac:dyDescent="0.3">
      <c r="A5" s="211">
        <v>3</v>
      </c>
      <c r="B5" s="220" t="s">
        <v>93</v>
      </c>
      <c r="C5" s="19">
        <v>1972</v>
      </c>
      <c r="D5" s="19">
        <v>44</v>
      </c>
      <c r="E5" s="377" t="s">
        <v>53</v>
      </c>
      <c r="F5" s="561">
        <v>0.71319444444444446</v>
      </c>
      <c r="G5" s="562" t="s">
        <v>92</v>
      </c>
      <c r="H5" s="562">
        <v>1</v>
      </c>
      <c r="I5" s="566">
        <v>10</v>
      </c>
      <c r="J5" s="563"/>
      <c r="K5" s="564">
        <f t="shared" si="0"/>
        <v>0.15743806720627912</v>
      </c>
    </row>
    <row r="6" spans="1:11" x14ac:dyDescent="0.3">
      <c r="A6" s="211">
        <v>4</v>
      </c>
      <c r="B6" s="215" t="s">
        <v>117</v>
      </c>
      <c r="C6" s="31">
        <v>1962</v>
      </c>
      <c r="D6" s="19">
        <v>54</v>
      </c>
      <c r="E6" s="20" t="s">
        <v>78</v>
      </c>
      <c r="F6" s="565">
        <v>0.71527777777777779</v>
      </c>
      <c r="G6" s="562" t="s">
        <v>112</v>
      </c>
      <c r="H6" s="562">
        <v>1</v>
      </c>
      <c r="I6" s="566">
        <v>10</v>
      </c>
      <c r="J6" s="563"/>
      <c r="K6" s="564">
        <f t="shared" si="0"/>
        <v>0.15789796418935492</v>
      </c>
    </row>
    <row r="7" spans="1:11" x14ac:dyDescent="0.3">
      <c r="A7" s="211">
        <v>5</v>
      </c>
      <c r="B7" s="214" t="s">
        <v>69</v>
      </c>
      <c r="C7" s="18">
        <v>1980</v>
      </c>
      <c r="D7" s="19">
        <v>36</v>
      </c>
      <c r="E7" s="384" t="s">
        <v>63</v>
      </c>
      <c r="F7" s="565">
        <v>0.71875</v>
      </c>
      <c r="G7" s="562" t="s">
        <v>66</v>
      </c>
      <c r="H7" s="562">
        <v>2</v>
      </c>
      <c r="I7" s="277">
        <v>9</v>
      </c>
      <c r="J7" s="563"/>
      <c r="K7" s="564">
        <f t="shared" si="0"/>
        <v>0.15866445916114788</v>
      </c>
    </row>
    <row r="8" spans="1:11" x14ac:dyDescent="0.3">
      <c r="A8" s="211">
        <v>6</v>
      </c>
      <c r="B8" s="217" t="s">
        <v>384</v>
      </c>
      <c r="C8" s="50">
        <v>1976</v>
      </c>
      <c r="D8" s="80">
        <v>40</v>
      </c>
      <c r="E8" s="373" t="s">
        <v>385</v>
      </c>
      <c r="F8" s="567">
        <v>0.7270833333333333</v>
      </c>
      <c r="G8" s="568" t="s">
        <v>92</v>
      </c>
      <c r="H8" s="562">
        <v>2</v>
      </c>
      <c r="I8" s="363">
        <v>9</v>
      </c>
      <c r="J8" s="563"/>
      <c r="K8" s="564">
        <f t="shared" si="0"/>
        <v>0.16050404709345106</v>
      </c>
    </row>
    <row r="9" spans="1:11" x14ac:dyDescent="0.3">
      <c r="A9" s="211">
        <v>7</v>
      </c>
      <c r="B9" s="214" t="s">
        <v>116</v>
      </c>
      <c r="C9" s="18">
        <v>1963</v>
      </c>
      <c r="D9" s="19">
        <v>53</v>
      </c>
      <c r="E9" s="388" t="s">
        <v>51</v>
      </c>
      <c r="F9" s="561">
        <v>0.74583333333333324</v>
      </c>
      <c r="G9" s="562" t="s">
        <v>112</v>
      </c>
      <c r="H9" s="562">
        <v>2</v>
      </c>
      <c r="I9" s="272">
        <v>9</v>
      </c>
      <c r="J9" s="563"/>
      <c r="K9" s="564">
        <f t="shared" si="0"/>
        <v>0.16464311994113315</v>
      </c>
    </row>
    <row r="10" spans="1:11" x14ac:dyDescent="0.3">
      <c r="A10" s="211">
        <v>8</v>
      </c>
      <c r="B10" s="215" t="s">
        <v>386</v>
      </c>
      <c r="C10" s="31">
        <v>1993</v>
      </c>
      <c r="D10" s="19">
        <v>23</v>
      </c>
      <c r="E10" s="32" t="s">
        <v>78</v>
      </c>
      <c r="F10" s="565">
        <v>0.75694444444444453</v>
      </c>
      <c r="G10" s="562" t="s">
        <v>44</v>
      </c>
      <c r="H10" s="562">
        <v>2</v>
      </c>
      <c r="I10" s="272">
        <v>9</v>
      </c>
      <c r="J10" s="563" t="s">
        <v>366</v>
      </c>
      <c r="K10" s="564">
        <f t="shared" si="0"/>
        <v>0.16709590385087075</v>
      </c>
    </row>
    <row r="11" spans="1:11" x14ac:dyDescent="0.3">
      <c r="A11" s="211">
        <v>9</v>
      </c>
      <c r="B11" s="220" t="s">
        <v>94</v>
      </c>
      <c r="C11" s="18">
        <v>1972</v>
      </c>
      <c r="D11" s="19">
        <v>44</v>
      </c>
      <c r="E11" s="384" t="s">
        <v>63</v>
      </c>
      <c r="F11" s="565">
        <v>0.75763888888888886</v>
      </c>
      <c r="G11" s="562" t="s">
        <v>92</v>
      </c>
      <c r="H11" s="562">
        <v>3</v>
      </c>
      <c r="I11" s="272">
        <v>8</v>
      </c>
      <c r="J11" s="563"/>
      <c r="K11" s="564">
        <f t="shared" si="0"/>
        <v>0.16724920284522932</v>
      </c>
    </row>
    <row r="12" spans="1:11" x14ac:dyDescent="0.3">
      <c r="A12" s="211">
        <v>10</v>
      </c>
      <c r="B12" s="220" t="s">
        <v>291</v>
      </c>
      <c r="C12" s="18">
        <v>1976</v>
      </c>
      <c r="D12" s="19">
        <v>40</v>
      </c>
      <c r="E12" s="569" t="s">
        <v>53</v>
      </c>
      <c r="F12" s="561">
        <v>0.75902777777777775</v>
      </c>
      <c r="G12" s="562" t="s">
        <v>92</v>
      </c>
      <c r="H12" s="562">
        <v>4</v>
      </c>
      <c r="I12" s="272">
        <v>7</v>
      </c>
      <c r="J12" s="563"/>
      <c r="K12" s="564">
        <f t="shared" si="0"/>
        <v>0.1675558008339465</v>
      </c>
    </row>
    <row r="13" spans="1:11" x14ac:dyDescent="0.3">
      <c r="A13" s="211">
        <v>11</v>
      </c>
      <c r="B13" s="214" t="s">
        <v>105</v>
      </c>
      <c r="C13" s="18">
        <v>1971</v>
      </c>
      <c r="D13" s="19">
        <v>45</v>
      </c>
      <c r="E13" s="377" t="s">
        <v>53</v>
      </c>
      <c r="F13" s="561">
        <v>0.76111111111111107</v>
      </c>
      <c r="G13" s="562" t="s">
        <v>92</v>
      </c>
      <c r="H13" s="562">
        <v>5</v>
      </c>
      <c r="I13" s="272">
        <v>6</v>
      </c>
      <c r="J13" s="563"/>
      <c r="K13" s="564">
        <f>SUM(F13)/4.53</f>
        <v>0.1680156978170223</v>
      </c>
    </row>
    <row r="14" spans="1:11" x14ac:dyDescent="0.3">
      <c r="A14" s="211">
        <v>12</v>
      </c>
      <c r="B14" s="220" t="s">
        <v>98</v>
      </c>
      <c r="C14" s="18">
        <v>1972</v>
      </c>
      <c r="D14" s="19">
        <v>44</v>
      </c>
      <c r="E14" s="82" t="s">
        <v>99</v>
      </c>
      <c r="F14" s="565">
        <v>0.76597222222222217</v>
      </c>
      <c r="G14" s="562" t="s">
        <v>92</v>
      </c>
      <c r="H14" s="562">
        <v>6</v>
      </c>
      <c r="I14" s="272">
        <v>5</v>
      </c>
      <c r="J14" s="563"/>
      <c r="K14" s="564">
        <f t="shared" ref="K14:K30" si="1">SUM(F14/4.53)</f>
        <v>0.16908879077753247</v>
      </c>
    </row>
    <row r="15" spans="1:11" x14ac:dyDescent="0.3">
      <c r="A15" s="211">
        <v>13</v>
      </c>
      <c r="B15" s="214" t="s">
        <v>83</v>
      </c>
      <c r="C15" s="18">
        <v>1983</v>
      </c>
      <c r="D15" s="19">
        <v>33</v>
      </c>
      <c r="E15" s="83" t="s">
        <v>55</v>
      </c>
      <c r="F15" s="565">
        <v>0.78402777777777777</v>
      </c>
      <c r="G15" s="562" t="s">
        <v>66</v>
      </c>
      <c r="H15" s="562">
        <v>3</v>
      </c>
      <c r="I15" s="272">
        <v>8</v>
      </c>
      <c r="J15" s="563"/>
      <c r="K15" s="564">
        <f t="shared" si="1"/>
        <v>0.17307456463085602</v>
      </c>
    </row>
    <row r="16" spans="1:11" x14ac:dyDescent="0.3">
      <c r="A16" s="211">
        <v>14</v>
      </c>
      <c r="B16" s="357" t="s">
        <v>95</v>
      </c>
      <c r="C16" s="358">
        <v>1974</v>
      </c>
      <c r="D16" s="19">
        <v>42</v>
      </c>
      <c r="E16" s="359" t="s">
        <v>55</v>
      </c>
      <c r="F16" s="561">
        <v>0.78749999999999998</v>
      </c>
      <c r="G16" s="562" t="s">
        <v>92</v>
      </c>
      <c r="H16" s="562">
        <v>7</v>
      </c>
      <c r="I16" s="277">
        <v>4</v>
      </c>
      <c r="J16" s="563"/>
      <c r="K16" s="564">
        <f t="shared" si="1"/>
        <v>0.17384105960264898</v>
      </c>
    </row>
    <row r="17" spans="1:11" x14ac:dyDescent="0.3">
      <c r="A17" s="211">
        <v>15</v>
      </c>
      <c r="B17" s="214" t="s">
        <v>79</v>
      </c>
      <c r="C17" s="66">
        <v>1980</v>
      </c>
      <c r="D17" s="19">
        <v>36</v>
      </c>
      <c r="E17" s="378" t="s">
        <v>53</v>
      </c>
      <c r="F17" s="570">
        <v>0.79236111111111107</v>
      </c>
      <c r="G17" s="562" t="s">
        <v>66</v>
      </c>
      <c r="H17" s="562">
        <v>4</v>
      </c>
      <c r="I17" s="277">
        <v>7</v>
      </c>
      <c r="J17" s="563"/>
      <c r="K17" s="564">
        <f t="shared" si="1"/>
        <v>0.17491415256315918</v>
      </c>
    </row>
    <row r="18" spans="1:11" x14ac:dyDescent="0.3">
      <c r="A18" s="211">
        <v>16</v>
      </c>
      <c r="B18" s="220" t="s">
        <v>113</v>
      </c>
      <c r="C18" s="19">
        <v>1964</v>
      </c>
      <c r="D18" s="19">
        <v>52</v>
      </c>
      <c r="E18" s="384" t="s">
        <v>63</v>
      </c>
      <c r="F18" s="561">
        <v>0.7944444444444444</v>
      </c>
      <c r="G18" s="562" t="s">
        <v>112</v>
      </c>
      <c r="H18" s="562">
        <v>3</v>
      </c>
      <c r="I18" s="277">
        <v>8</v>
      </c>
      <c r="J18" s="563"/>
      <c r="K18" s="564">
        <f t="shared" si="1"/>
        <v>0.17537404954623495</v>
      </c>
    </row>
    <row r="19" spans="1:11" x14ac:dyDescent="0.3">
      <c r="A19" s="211">
        <v>17</v>
      </c>
      <c r="B19" s="220" t="s">
        <v>102</v>
      </c>
      <c r="C19" s="18">
        <v>1972</v>
      </c>
      <c r="D19" s="19">
        <v>44</v>
      </c>
      <c r="E19" s="59" t="s">
        <v>103</v>
      </c>
      <c r="F19" s="571">
        <v>0.7993055555555556</v>
      </c>
      <c r="G19" s="562" t="s">
        <v>92</v>
      </c>
      <c r="H19" s="562">
        <v>8</v>
      </c>
      <c r="I19" s="277">
        <v>3</v>
      </c>
      <c r="J19" s="563"/>
      <c r="K19" s="564">
        <f t="shared" si="1"/>
        <v>0.17644714250674515</v>
      </c>
    </row>
    <row r="20" spans="1:11" x14ac:dyDescent="0.3">
      <c r="A20" s="211">
        <v>18</v>
      </c>
      <c r="B20" s="217" t="s">
        <v>96</v>
      </c>
      <c r="C20" s="50">
        <v>1973</v>
      </c>
      <c r="D20" s="19">
        <v>43</v>
      </c>
      <c r="E20" s="380" t="s">
        <v>53</v>
      </c>
      <c r="F20" s="567">
        <v>0.81458333333333333</v>
      </c>
      <c r="G20" s="568" t="s">
        <v>92</v>
      </c>
      <c r="H20" s="562">
        <v>9</v>
      </c>
      <c r="I20" s="272">
        <v>2</v>
      </c>
      <c r="J20" s="563"/>
      <c r="K20" s="564">
        <f t="shared" si="1"/>
        <v>0.17981972038263427</v>
      </c>
    </row>
    <row r="21" spans="1:11" x14ac:dyDescent="0.3">
      <c r="A21" s="211">
        <v>19</v>
      </c>
      <c r="B21" s="215" t="s">
        <v>387</v>
      </c>
      <c r="C21" s="31">
        <v>1989</v>
      </c>
      <c r="D21" s="19">
        <v>27</v>
      </c>
      <c r="E21" s="32" t="s">
        <v>388</v>
      </c>
      <c r="F21" s="565">
        <v>0.81805555555555554</v>
      </c>
      <c r="G21" s="562" t="s">
        <v>44</v>
      </c>
      <c r="H21" s="562">
        <v>3</v>
      </c>
      <c r="I21" s="272">
        <v>8</v>
      </c>
      <c r="J21" s="563"/>
      <c r="K21" s="564">
        <f t="shared" si="1"/>
        <v>0.18058621535442726</v>
      </c>
    </row>
    <row r="22" spans="1:11" x14ac:dyDescent="0.3">
      <c r="A22" s="211">
        <v>20</v>
      </c>
      <c r="B22" s="215" t="s">
        <v>87</v>
      </c>
      <c r="C22" s="31">
        <v>1977</v>
      </c>
      <c r="D22" s="19">
        <v>39</v>
      </c>
      <c r="E22" s="82" t="s">
        <v>88</v>
      </c>
      <c r="F22" s="565">
        <v>0.82152777777777775</v>
      </c>
      <c r="G22" s="562" t="s">
        <v>66</v>
      </c>
      <c r="H22" s="562">
        <v>5</v>
      </c>
      <c r="I22" s="272">
        <v>6</v>
      </c>
      <c r="J22" s="563"/>
      <c r="K22" s="564">
        <f t="shared" si="1"/>
        <v>0.18135271032622025</v>
      </c>
    </row>
    <row r="23" spans="1:11" x14ac:dyDescent="0.3">
      <c r="A23" s="211">
        <v>21</v>
      </c>
      <c r="B23" s="214" t="s">
        <v>151</v>
      </c>
      <c r="C23" s="18">
        <v>1975</v>
      </c>
      <c r="D23" s="19">
        <v>41</v>
      </c>
      <c r="E23" s="385" t="s">
        <v>63</v>
      </c>
      <c r="F23" s="565">
        <v>0.8256944444444444</v>
      </c>
      <c r="G23" s="562" t="s">
        <v>149</v>
      </c>
      <c r="H23" s="562">
        <v>1</v>
      </c>
      <c r="I23" s="23">
        <v>10</v>
      </c>
      <c r="J23" s="563" t="s">
        <v>389</v>
      </c>
      <c r="K23" s="564">
        <f t="shared" si="1"/>
        <v>0.18227250429237182</v>
      </c>
    </row>
    <row r="24" spans="1:11" x14ac:dyDescent="0.3">
      <c r="A24" s="211">
        <v>22</v>
      </c>
      <c r="B24" s="214" t="s">
        <v>154</v>
      </c>
      <c r="C24" s="18">
        <v>1979</v>
      </c>
      <c r="D24" s="19">
        <v>37</v>
      </c>
      <c r="E24" s="377" t="s">
        <v>53</v>
      </c>
      <c r="F24" s="565">
        <v>0.82986111111111116</v>
      </c>
      <c r="G24" s="562" t="s">
        <v>149</v>
      </c>
      <c r="H24" s="562">
        <v>2</v>
      </c>
      <c r="I24" s="272">
        <v>9</v>
      </c>
      <c r="J24" s="563"/>
      <c r="K24" s="564">
        <f t="shared" si="1"/>
        <v>0.18319229825852343</v>
      </c>
    </row>
    <row r="25" spans="1:11" x14ac:dyDescent="0.3">
      <c r="A25" s="211">
        <v>23</v>
      </c>
      <c r="B25" s="215" t="s">
        <v>118</v>
      </c>
      <c r="C25" s="31">
        <v>1960</v>
      </c>
      <c r="D25" s="19">
        <v>56</v>
      </c>
      <c r="E25" s="63" t="s">
        <v>55</v>
      </c>
      <c r="F25" s="565">
        <v>0.8305555555555556</v>
      </c>
      <c r="G25" s="568" t="s">
        <v>112</v>
      </c>
      <c r="H25" s="562">
        <v>4</v>
      </c>
      <c r="I25" s="272">
        <v>7</v>
      </c>
      <c r="J25" s="563"/>
      <c r="K25" s="564">
        <f t="shared" si="1"/>
        <v>0.18334559725288202</v>
      </c>
    </row>
    <row r="26" spans="1:11" x14ac:dyDescent="0.3">
      <c r="A26" s="211">
        <v>24</v>
      </c>
      <c r="B26" s="214" t="s">
        <v>175</v>
      </c>
      <c r="C26" s="18">
        <v>1965</v>
      </c>
      <c r="D26" s="19">
        <v>51</v>
      </c>
      <c r="E26" s="20" t="s">
        <v>46</v>
      </c>
      <c r="F26" s="561">
        <v>0.83263888888888893</v>
      </c>
      <c r="G26" s="562" t="s">
        <v>170</v>
      </c>
      <c r="H26" s="562">
        <v>1</v>
      </c>
      <c r="I26" s="23">
        <v>10</v>
      </c>
      <c r="J26" s="563"/>
      <c r="K26" s="564">
        <f t="shared" si="1"/>
        <v>0.18380549423595782</v>
      </c>
    </row>
    <row r="27" spans="1:11" x14ac:dyDescent="0.3">
      <c r="A27" s="211">
        <v>25</v>
      </c>
      <c r="B27" s="215" t="s">
        <v>292</v>
      </c>
      <c r="C27" s="31">
        <v>1970</v>
      </c>
      <c r="D27" s="19">
        <v>46</v>
      </c>
      <c r="E27" s="63" t="s">
        <v>293</v>
      </c>
      <c r="F27" s="561">
        <v>0.83472222222222225</v>
      </c>
      <c r="G27" s="562" t="s">
        <v>92</v>
      </c>
      <c r="H27" s="562">
        <v>10</v>
      </c>
      <c r="I27" s="272">
        <v>1</v>
      </c>
      <c r="J27" s="563"/>
      <c r="K27" s="564">
        <f t="shared" si="1"/>
        <v>0.1842653912190336</v>
      </c>
    </row>
    <row r="28" spans="1:11" x14ac:dyDescent="0.3">
      <c r="A28" s="211">
        <v>26</v>
      </c>
      <c r="B28" s="220" t="s">
        <v>104</v>
      </c>
      <c r="C28" s="18">
        <v>1972</v>
      </c>
      <c r="D28" s="19">
        <v>44</v>
      </c>
      <c r="E28" s="82" t="s">
        <v>55</v>
      </c>
      <c r="F28" s="565">
        <v>0.83680555555555547</v>
      </c>
      <c r="G28" s="562" t="s">
        <v>92</v>
      </c>
      <c r="H28" s="562">
        <v>11</v>
      </c>
      <c r="I28" s="272">
        <v>1</v>
      </c>
      <c r="J28" s="563"/>
      <c r="K28" s="564">
        <f t="shared" si="1"/>
        <v>0.18472528820210937</v>
      </c>
    </row>
    <row r="29" spans="1:11" x14ac:dyDescent="0.3">
      <c r="A29" s="211">
        <v>27</v>
      </c>
      <c r="B29" s="220" t="s">
        <v>390</v>
      </c>
      <c r="C29" s="18">
        <v>1973</v>
      </c>
      <c r="D29" s="19">
        <v>43</v>
      </c>
      <c r="E29" s="59" t="s">
        <v>293</v>
      </c>
      <c r="F29" s="565">
        <v>0.85486111111111107</v>
      </c>
      <c r="G29" s="562" t="s">
        <v>92</v>
      </c>
      <c r="H29" s="562">
        <v>12</v>
      </c>
      <c r="I29" s="272">
        <v>1</v>
      </c>
      <c r="J29" s="563" t="s">
        <v>366</v>
      </c>
      <c r="K29" s="564">
        <f t="shared" si="1"/>
        <v>0.18871106205543289</v>
      </c>
    </row>
    <row r="30" spans="1:11" x14ac:dyDescent="0.3">
      <c r="A30" s="211">
        <v>28</v>
      </c>
      <c r="B30" s="360" t="s">
        <v>239</v>
      </c>
      <c r="C30" s="89">
        <v>1974</v>
      </c>
      <c r="D30" s="19">
        <v>42</v>
      </c>
      <c r="E30" s="572" t="s">
        <v>55</v>
      </c>
      <c r="F30" s="565">
        <v>0.85902777777777783</v>
      </c>
      <c r="G30" s="568" t="s">
        <v>92</v>
      </c>
      <c r="H30" s="562">
        <v>13</v>
      </c>
      <c r="I30" s="272">
        <v>1</v>
      </c>
      <c r="J30" s="563"/>
      <c r="K30" s="564">
        <f t="shared" si="1"/>
        <v>0.1896308560215845</v>
      </c>
    </row>
    <row r="31" spans="1:11" x14ac:dyDescent="0.3">
      <c r="A31" s="211">
        <v>29</v>
      </c>
      <c r="B31" s="221" t="s">
        <v>391</v>
      </c>
      <c r="C31" s="89">
        <v>1979</v>
      </c>
      <c r="D31" s="19">
        <v>37</v>
      </c>
      <c r="E31" s="63" t="s">
        <v>392</v>
      </c>
      <c r="F31" s="565">
        <v>0.86805555555555547</v>
      </c>
      <c r="G31" s="562" t="s">
        <v>66</v>
      </c>
      <c r="H31" s="562">
        <v>6</v>
      </c>
      <c r="I31" s="272">
        <v>5</v>
      </c>
      <c r="J31" s="563" t="s">
        <v>366</v>
      </c>
      <c r="K31" s="564">
        <f>SUM(F31)/4.53</f>
        <v>0.19162374294824622</v>
      </c>
    </row>
    <row r="32" spans="1:11" x14ac:dyDescent="0.3">
      <c r="A32" s="211">
        <v>30</v>
      </c>
      <c r="B32" s="215" t="s">
        <v>89</v>
      </c>
      <c r="C32" s="31">
        <v>1979</v>
      </c>
      <c r="D32" s="19">
        <v>37</v>
      </c>
      <c r="E32" s="82" t="s">
        <v>55</v>
      </c>
      <c r="F32" s="565">
        <v>0.87013888888888891</v>
      </c>
      <c r="G32" s="562" t="s">
        <v>66</v>
      </c>
      <c r="H32" s="562">
        <v>7</v>
      </c>
      <c r="I32" s="272">
        <v>4</v>
      </c>
      <c r="J32" s="563"/>
      <c r="K32" s="564">
        <f>SUM(F32/4.53)</f>
        <v>0.19208363993132205</v>
      </c>
    </row>
    <row r="33" spans="1:11" x14ac:dyDescent="0.3">
      <c r="A33" s="211">
        <v>31</v>
      </c>
      <c r="B33" s="214" t="s">
        <v>156</v>
      </c>
      <c r="C33" s="18">
        <v>1979</v>
      </c>
      <c r="D33" s="19">
        <v>37</v>
      </c>
      <c r="E33" s="83" t="s">
        <v>55</v>
      </c>
      <c r="F33" s="565">
        <v>0.87152777777777779</v>
      </c>
      <c r="G33" s="562" t="s">
        <v>149</v>
      </c>
      <c r="H33" s="562">
        <v>3</v>
      </c>
      <c r="I33" s="272">
        <v>8</v>
      </c>
      <c r="J33" s="563"/>
      <c r="K33" s="564">
        <f>SUM(F33/4.53)</f>
        <v>0.19239023792003923</v>
      </c>
    </row>
    <row r="34" spans="1:11" x14ac:dyDescent="0.3">
      <c r="A34" s="211">
        <v>32</v>
      </c>
      <c r="B34" s="215" t="s">
        <v>60</v>
      </c>
      <c r="C34" s="31">
        <v>2000</v>
      </c>
      <c r="D34" s="19">
        <v>16</v>
      </c>
      <c r="E34" s="32" t="s">
        <v>61</v>
      </c>
      <c r="F34" s="561">
        <v>0.87430555555555556</v>
      </c>
      <c r="G34" s="562" t="s">
        <v>44</v>
      </c>
      <c r="H34" s="562">
        <v>4</v>
      </c>
      <c r="I34" s="272">
        <v>7</v>
      </c>
      <c r="J34" s="563"/>
      <c r="K34" s="564">
        <f>SUM(F34)/4.53</f>
        <v>0.19300343389747363</v>
      </c>
    </row>
    <row r="35" spans="1:11" x14ac:dyDescent="0.3">
      <c r="A35" s="211">
        <v>33</v>
      </c>
      <c r="B35" s="214" t="s">
        <v>157</v>
      </c>
      <c r="C35" s="18">
        <v>1971</v>
      </c>
      <c r="D35" s="19">
        <v>45</v>
      </c>
      <c r="E35" s="83" t="s">
        <v>55</v>
      </c>
      <c r="F35" s="561">
        <v>0.87569444444444444</v>
      </c>
      <c r="G35" s="562" t="s">
        <v>149</v>
      </c>
      <c r="H35" s="562">
        <v>4</v>
      </c>
      <c r="I35" s="272">
        <v>7</v>
      </c>
      <c r="J35" s="563"/>
      <c r="K35" s="564">
        <f t="shared" ref="K35:K64" si="2">SUM(F35/4.53)</f>
        <v>0.19331003188619081</v>
      </c>
    </row>
    <row r="36" spans="1:11" x14ac:dyDescent="0.3">
      <c r="A36" s="211">
        <v>34</v>
      </c>
      <c r="B36" s="215" t="s">
        <v>393</v>
      </c>
      <c r="C36" s="31">
        <v>1965</v>
      </c>
      <c r="D36" s="19">
        <v>51</v>
      </c>
      <c r="E36" s="384" t="s">
        <v>63</v>
      </c>
      <c r="F36" s="561">
        <v>0.87708333333333333</v>
      </c>
      <c r="G36" s="562" t="s">
        <v>112</v>
      </c>
      <c r="H36" s="562">
        <v>5</v>
      </c>
      <c r="I36" s="272">
        <v>6</v>
      </c>
      <c r="J36" s="563"/>
      <c r="K36" s="564">
        <f t="shared" si="2"/>
        <v>0.19361662987490802</v>
      </c>
    </row>
    <row r="37" spans="1:11" x14ac:dyDescent="0.3">
      <c r="A37" s="211">
        <v>35</v>
      </c>
      <c r="B37" s="215" t="s">
        <v>394</v>
      </c>
      <c r="C37" s="31">
        <v>1979</v>
      </c>
      <c r="D37" s="19">
        <v>37</v>
      </c>
      <c r="E37" s="63" t="s">
        <v>78</v>
      </c>
      <c r="F37" s="565">
        <v>0.89027777777777783</v>
      </c>
      <c r="G37" s="562" t="s">
        <v>66</v>
      </c>
      <c r="H37" s="562">
        <v>8</v>
      </c>
      <c r="I37" s="272">
        <v>3</v>
      </c>
      <c r="J37" s="563"/>
      <c r="K37" s="564">
        <f t="shared" si="2"/>
        <v>0.19652931076772137</v>
      </c>
    </row>
    <row r="38" spans="1:11" x14ac:dyDescent="0.3">
      <c r="A38" s="211">
        <v>36</v>
      </c>
      <c r="B38" s="215" t="s">
        <v>395</v>
      </c>
      <c r="C38" s="31">
        <v>1995</v>
      </c>
      <c r="D38" s="19">
        <v>21</v>
      </c>
      <c r="E38" s="32" t="s">
        <v>293</v>
      </c>
      <c r="F38" s="565">
        <v>0.89374999999999993</v>
      </c>
      <c r="G38" s="562" t="s">
        <v>44</v>
      </c>
      <c r="H38" s="562">
        <v>5</v>
      </c>
      <c r="I38" s="272">
        <v>6</v>
      </c>
      <c r="J38" s="563" t="s">
        <v>366</v>
      </c>
      <c r="K38" s="564">
        <f t="shared" si="2"/>
        <v>0.19729580573951433</v>
      </c>
    </row>
    <row r="39" spans="1:11" x14ac:dyDescent="0.3">
      <c r="A39" s="211">
        <v>37</v>
      </c>
      <c r="B39" s="220" t="s">
        <v>107</v>
      </c>
      <c r="C39" s="18">
        <v>1973</v>
      </c>
      <c r="D39" s="19">
        <v>43</v>
      </c>
      <c r="E39" s="387" t="s">
        <v>51</v>
      </c>
      <c r="F39" s="565">
        <v>0.8965277777777777</v>
      </c>
      <c r="G39" s="562" t="s">
        <v>92</v>
      </c>
      <c r="H39" s="562">
        <v>14</v>
      </c>
      <c r="I39" s="272">
        <v>1</v>
      </c>
      <c r="J39" s="563"/>
      <c r="K39" s="564">
        <f t="shared" si="2"/>
        <v>0.1979090017169487</v>
      </c>
    </row>
    <row r="40" spans="1:11" x14ac:dyDescent="0.3">
      <c r="A40" s="211">
        <v>38</v>
      </c>
      <c r="B40" s="215" t="s">
        <v>396</v>
      </c>
      <c r="C40" s="31">
        <v>1979</v>
      </c>
      <c r="D40" s="19">
        <v>37</v>
      </c>
      <c r="E40" s="83" t="s">
        <v>55</v>
      </c>
      <c r="F40" s="561">
        <v>0.89930555555555547</v>
      </c>
      <c r="G40" s="562" t="s">
        <v>66</v>
      </c>
      <c r="H40" s="562">
        <v>9</v>
      </c>
      <c r="I40" s="272">
        <v>2</v>
      </c>
      <c r="J40" s="563"/>
      <c r="K40" s="564">
        <f t="shared" si="2"/>
        <v>0.19852219769438309</v>
      </c>
    </row>
    <row r="41" spans="1:11" x14ac:dyDescent="0.3">
      <c r="A41" s="211">
        <v>39</v>
      </c>
      <c r="B41" s="366" t="s">
        <v>85</v>
      </c>
      <c r="C41" s="367">
        <v>1955</v>
      </c>
      <c r="D41" s="19">
        <v>61</v>
      </c>
      <c r="E41" s="573" t="s">
        <v>397</v>
      </c>
      <c r="F41" s="570">
        <v>0.92361111111111116</v>
      </c>
      <c r="G41" s="574" t="s">
        <v>124</v>
      </c>
      <c r="H41" s="562">
        <v>1</v>
      </c>
      <c r="I41" s="23">
        <v>10</v>
      </c>
      <c r="J41" s="563"/>
      <c r="K41" s="564">
        <f t="shared" si="2"/>
        <v>0.20388766249693402</v>
      </c>
    </row>
    <row r="42" spans="1:11" x14ac:dyDescent="0.3">
      <c r="A42" s="211">
        <v>40</v>
      </c>
      <c r="B42" s="215" t="s">
        <v>119</v>
      </c>
      <c r="C42" s="31">
        <v>1965</v>
      </c>
      <c r="D42" s="19">
        <v>51</v>
      </c>
      <c r="E42" s="83" t="s">
        <v>369</v>
      </c>
      <c r="F42" s="561">
        <v>0.92638888888888893</v>
      </c>
      <c r="G42" s="562" t="s">
        <v>112</v>
      </c>
      <c r="H42" s="562">
        <v>6</v>
      </c>
      <c r="I42" s="272">
        <v>5</v>
      </c>
      <c r="J42" s="563"/>
      <c r="K42" s="564">
        <f t="shared" si="2"/>
        <v>0.20450085847436841</v>
      </c>
    </row>
    <row r="43" spans="1:11" x14ac:dyDescent="0.3">
      <c r="A43" s="211">
        <v>41</v>
      </c>
      <c r="B43" s="214" t="s">
        <v>300</v>
      </c>
      <c r="C43" s="18">
        <v>2001</v>
      </c>
      <c r="D43" s="19">
        <v>15</v>
      </c>
      <c r="E43" s="377" t="s">
        <v>53</v>
      </c>
      <c r="F43" s="575">
        <v>0.93680555555555556</v>
      </c>
      <c r="G43" s="562" t="s">
        <v>138</v>
      </c>
      <c r="H43" s="562">
        <v>1</v>
      </c>
      <c r="I43" s="23">
        <v>10</v>
      </c>
      <c r="J43" s="563"/>
      <c r="K43" s="564">
        <f t="shared" si="2"/>
        <v>0.20680034338974734</v>
      </c>
    </row>
    <row r="44" spans="1:11" x14ac:dyDescent="0.3">
      <c r="A44" s="211">
        <v>42</v>
      </c>
      <c r="B44" s="220" t="s">
        <v>158</v>
      </c>
      <c r="C44" s="19">
        <v>1973</v>
      </c>
      <c r="D44" s="19">
        <v>43</v>
      </c>
      <c r="E44" s="384" t="s">
        <v>63</v>
      </c>
      <c r="F44" s="561">
        <v>0.9472222222222223</v>
      </c>
      <c r="G44" s="562" t="s">
        <v>149</v>
      </c>
      <c r="H44" s="562">
        <v>5</v>
      </c>
      <c r="I44" s="272">
        <v>6</v>
      </c>
      <c r="J44" s="563"/>
      <c r="K44" s="564">
        <f t="shared" si="2"/>
        <v>0.20909982830512633</v>
      </c>
    </row>
    <row r="45" spans="1:11" x14ac:dyDescent="0.3">
      <c r="A45" s="211">
        <v>43</v>
      </c>
      <c r="B45" s="214" t="s">
        <v>398</v>
      </c>
      <c r="C45" s="18">
        <v>1976</v>
      </c>
      <c r="D45" s="19">
        <v>40</v>
      </c>
      <c r="E45" s="377" t="s">
        <v>53</v>
      </c>
      <c r="F45" s="561">
        <v>0.95138888888888884</v>
      </c>
      <c r="G45" s="562" t="s">
        <v>149</v>
      </c>
      <c r="H45" s="562">
        <v>6</v>
      </c>
      <c r="I45" s="272">
        <v>5</v>
      </c>
      <c r="J45" s="563"/>
      <c r="K45" s="564">
        <f t="shared" si="2"/>
        <v>0.21001962227127788</v>
      </c>
    </row>
    <row r="46" spans="1:11" x14ac:dyDescent="0.3">
      <c r="A46" s="211">
        <v>44</v>
      </c>
      <c r="B46" s="215" t="s">
        <v>90</v>
      </c>
      <c r="C46" s="31">
        <v>1979</v>
      </c>
      <c r="D46" s="19">
        <v>37</v>
      </c>
      <c r="E46" s="377" t="s">
        <v>53</v>
      </c>
      <c r="F46" s="565">
        <v>0.96111111111111114</v>
      </c>
      <c r="G46" s="562" t="s">
        <v>66</v>
      </c>
      <c r="H46" s="562">
        <v>10</v>
      </c>
      <c r="I46" s="272">
        <v>1</v>
      </c>
      <c r="J46" s="563"/>
      <c r="K46" s="564">
        <f t="shared" si="2"/>
        <v>0.21216580819229824</v>
      </c>
    </row>
    <row r="47" spans="1:11" x14ac:dyDescent="0.3">
      <c r="A47" s="211">
        <v>45</v>
      </c>
      <c r="B47" s="214" t="s">
        <v>159</v>
      </c>
      <c r="C47" s="18">
        <v>1969</v>
      </c>
      <c r="D47" s="19">
        <v>47</v>
      </c>
      <c r="E47" s="83" t="s">
        <v>399</v>
      </c>
      <c r="F47" s="576">
        <v>0.97222222222222221</v>
      </c>
      <c r="G47" s="562" t="s">
        <v>149</v>
      </c>
      <c r="H47" s="562">
        <v>7</v>
      </c>
      <c r="I47" s="272">
        <v>4</v>
      </c>
      <c r="J47" s="563"/>
      <c r="K47" s="564">
        <f t="shared" si="2"/>
        <v>0.21461859210203579</v>
      </c>
    </row>
    <row r="48" spans="1:11" x14ac:dyDescent="0.3">
      <c r="A48" s="211">
        <v>46</v>
      </c>
      <c r="B48" s="214" t="s">
        <v>160</v>
      </c>
      <c r="C48" s="18">
        <v>1973</v>
      </c>
      <c r="D48" s="19">
        <v>43</v>
      </c>
      <c r="E48" s="387" t="s">
        <v>51</v>
      </c>
      <c r="F48" s="577">
        <v>0.9819444444444444</v>
      </c>
      <c r="G48" s="562" t="s">
        <v>149</v>
      </c>
      <c r="H48" s="562">
        <v>8</v>
      </c>
      <c r="I48" s="272">
        <v>3</v>
      </c>
      <c r="J48" s="563"/>
      <c r="K48" s="564">
        <f t="shared" si="2"/>
        <v>0.21676477802305616</v>
      </c>
    </row>
    <row r="49" spans="1:11" x14ac:dyDescent="0.3">
      <c r="A49" s="211">
        <v>47</v>
      </c>
      <c r="B49" s="214" t="s">
        <v>161</v>
      </c>
      <c r="C49" s="18">
        <v>1974</v>
      </c>
      <c r="D49" s="19">
        <v>42</v>
      </c>
      <c r="E49" s="377" t="s">
        <v>53</v>
      </c>
      <c r="F49" s="561">
        <v>0.99444444444444446</v>
      </c>
      <c r="G49" s="562" t="s">
        <v>149</v>
      </c>
      <c r="H49" s="562">
        <v>9</v>
      </c>
      <c r="I49" s="272">
        <v>2</v>
      </c>
      <c r="J49" s="563"/>
      <c r="K49" s="564">
        <f t="shared" si="2"/>
        <v>0.21952415992151092</v>
      </c>
    </row>
    <row r="50" spans="1:11" x14ac:dyDescent="0.3">
      <c r="A50" s="211">
        <v>48</v>
      </c>
      <c r="B50" s="578" t="s">
        <v>114</v>
      </c>
      <c r="C50" s="579">
        <v>1962</v>
      </c>
      <c r="D50" s="19">
        <v>54</v>
      </c>
      <c r="E50" s="378" t="s">
        <v>53</v>
      </c>
      <c r="F50" s="580" t="s">
        <v>400</v>
      </c>
      <c r="G50" s="568" t="s">
        <v>112</v>
      </c>
      <c r="H50" s="562">
        <v>7</v>
      </c>
      <c r="I50" s="272">
        <v>4</v>
      </c>
      <c r="J50" s="563"/>
      <c r="K50" s="564">
        <f t="shared" si="2"/>
        <v>0.22657591366200636</v>
      </c>
    </row>
    <row r="51" spans="1:11" x14ac:dyDescent="0.3">
      <c r="A51" s="211">
        <v>49</v>
      </c>
      <c r="B51" s="215" t="s">
        <v>401</v>
      </c>
      <c r="C51" s="31">
        <v>1981</v>
      </c>
      <c r="D51" s="19">
        <v>35</v>
      </c>
      <c r="E51" s="83" t="s">
        <v>82</v>
      </c>
      <c r="F51" s="581" t="s">
        <v>402</v>
      </c>
      <c r="G51" s="562" t="s">
        <v>66</v>
      </c>
      <c r="H51" s="562">
        <v>11</v>
      </c>
      <c r="I51" s="272">
        <v>1</v>
      </c>
      <c r="J51" s="563" t="s">
        <v>366</v>
      </c>
      <c r="K51" s="564">
        <f t="shared" si="2"/>
        <v>0.22764900662251655</v>
      </c>
    </row>
    <row r="52" spans="1:11" x14ac:dyDescent="0.3">
      <c r="A52" s="211">
        <v>50</v>
      </c>
      <c r="B52" s="214" t="s">
        <v>135</v>
      </c>
      <c r="C52" s="18">
        <v>1947</v>
      </c>
      <c r="D52" s="19">
        <v>69</v>
      </c>
      <c r="E52" s="385" t="s">
        <v>63</v>
      </c>
      <c r="F52" s="581" t="s">
        <v>263</v>
      </c>
      <c r="G52" s="562" t="s">
        <v>124</v>
      </c>
      <c r="H52" s="562">
        <v>2</v>
      </c>
      <c r="I52" s="272">
        <v>9</v>
      </c>
      <c r="J52" s="563"/>
      <c r="K52" s="564">
        <f t="shared" si="2"/>
        <v>0.22810890360559236</v>
      </c>
    </row>
    <row r="53" spans="1:11" x14ac:dyDescent="0.3">
      <c r="A53" s="211">
        <v>51</v>
      </c>
      <c r="B53" s="453" t="s">
        <v>171</v>
      </c>
      <c r="C53" s="19">
        <v>1965</v>
      </c>
      <c r="D53" s="19">
        <v>51</v>
      </c>
      <c r="E53" s="373" t="s">
        <v>46</v>
      </c>
      <c r="F53" s="581" t="s">
        <v>403</v>
      </c>
      <c r="G53" s="562" t="s">
        <v>170</v>
      </c>
      <c r="H53" s="562">
        <v>2</v>
      </c>
      <c r="I53" s="272">
        <v>9</v>
      </c>
      <c r="J53" s="563"/>
      <c r="K53" s="564">
        <f t="shared" si="2"/>
        <v>0.22979519254353689</v>
      </c>
    </row>
    <row r="54" spans="1:11" x14ac:dyDescent="0.3">
      <c r="A54" s="211">
        <v>52</v>
      </c>
      <c r="B54" s="360" t="s">
        <v>125</v>
      </c>
      <c r="C54" s="582">
        <v>1948</v>
      </c>
      <c r="D54" s="19">
        <v>68</v>
      </c>
      <c r="E54" s="583" t="s">
        <v>51</v>
      </c>
      <c r="F54" s="581" t="s">
        <v>404</v>
      </c>
      <c r="G54" s="562" t="s">
        <v>124</v>
      </c>
      <c r="H54" s="562">
        <v>3</v>
      </c>
      <c r="I54" s="272">
        <v>8</v>
      </c>
      <c r="J54" s="563"/>
      <c r="K54" s="564">
        <f t="shared" si="2"/>
        <v>0.23224797645327444</v>
      </c>
    </row>
    <row r="55" spans="1:11" x14ac:dyDescent="0.3">
      <c r="A55" s="211">
        <v>53</v>
      </c>
      <c r="B55" s="214" t="s">
        <v>127</v>
      </c>
      <c r="C55" s="18">
        <v>1952</v>
      </c>
      <c r="D55" s="19">
        <v>64</v>
      </c>
      <c r="E55" s="384" t="s">
        <v>63</v>
      </c>
      <c r="F55" s="581" t="s">
        <v>405</v>
      </c>
      <c r="G55" s="562" t="s">
        <v>124</v>
      </c>
      <c r="H55" s="562">
        <v>4</v>
      </c>
      <c r="I55" s="272">
        <v>7</v>
      </c>
      <c r="J55" s="563"/>
      <c r="K55" s="564">
        <f t="shared" si="2"/>
        <v>0.23546725533480498</v>
      </c>
    </row>
    <row r="56" spans="1:11" x14ac:dyDescent="0.3">
      <c r="A56" s="211">
        <v>54</v>
      </c>
      <c r="B56" s="584" t="s">
        <v>167</v>
      </c>
      <c r="C56" s="585">
        <v>1976</v>
      </c>
      <c r="D56" s="19">
        <v>40</v>
      </c>
      <c r="E56" s="63" t="s">
        <v>46</v>
      </c>
      <c r="F56" s="581" t="s">
        <v>406</v>
      </c>
      <c r="G56" s="562" t="s">
        <v>149</v>
      </c>
      <c r="H56" s="562">
        <v>10</v>
      </c>
      <c r="I56" s="272">
        <v>1</v>
      </c>
      <c r="J56" s="563"/>
      <c r="K56" s="564">
        <f t="shared" si="2"/>
        <v>0.24389870002452782</v>
      </c>
    </row>
    <row r="57" spans="1:11" x14ac:dyDescent="0.3">
      <c r="A57" s="211">
        <v>55</v>
      </c>
      <c r="B57" s="215" t="s">
        <v>140</v>
      </c>
      <c r="C57" s="31">
        <v>1993</v>
      </c>
      <c r="D57" s="19">
        <v>23</v>
      </c>
      <c r="E57" s="59" t="s">
        <v>61</v>
      </c>
      <c r="F57" s="581" t="s">
        <v>407</v>
      </c>
      <c r="G57" s="562" t="s">
        <v>138</v>
      </c>
      <c r="H57" s="562">
        <v>2</v>
      </c>
      <c r="I57" s="272">
        <v>9</v>
      </c>
      <c r="J57" s="563"/>
      <c r="K57" s="564">
        <f t="shared" si="2"/>
        <v>0.24619818493990678</v>
      </c>
    </row>
    <row r="58" spans="1:11" x14ac:dyDescent="0.3">
      <c r="A58" s="211">
        <v>56</v>
      </c>
      <c r="B58" s="214" t="s">
        <v>133</v>
      </c>
      <c r="C58" s="18">
        <v>1953</v>
      </c>
      <c r="D58" s="19">
        <v>63</v>
      </c>
      <c r="E58" s="384" t="s">
        <v>63</v>
      </c>
      <c r="F58" s="581" t="s">
        <v>408</v>
      </c>
      <c r="G58" s="562" t="s">
        <v>124</v>
      </c>
      <c r="H58" s="562">
        <v>5</v>
      </c>
      <c r="I58" s="272">
        <v>6</v>
      </c>
      <c r="J58" s="563"/>
      <c r="K58" s="564">
        <f t="shared" si="2"/>
        <v>0.24773117488349275</v>
      </c>
    </row>
    <row r="59" spans="1:11" x14ac:dyDescent="0.3">
      <c r="A59" s="211">
        <v>57</v>
      </c>
      <c r="B59" s="454" t="s">
        <v>177</v>
      </c>
      <c r="C59" s="19">
        <v>1948</v>
      </c>
      <c r="D59" s="19">
        <v>68</v>
      </c>
      <c r="E59" s="380" t="s">
        <v>53</v>
      </c>
      <c r="F59" s="581" t="s">
        <v>409</v>
      </c>
      <c r="G59" s="562" t="s">
        <v>170</v>
      </c>
      <c r="H59" s="562">
        <v>3</v>
      </c>
      <c r="I59" s="272">
        <v>8</v>
      </c>
      <c r="J59" s="563"/>
      <c r="K59" s="564">
        <f t="shared" si="2"/>
        <v>0.24941746382143734</v>
      </c>
    </row>
    <row r="60" spans="1:11" x14ac:dyDescent="0.3">
      <c r="A60" s="211">
        <v>58</v>
      </c>
      <c r="B60" s="221" t="s">
        <v>130</v>
      </c>
      <c r="C60" s="89">
        <v>1945</v>
      </c>
      <c r="D60" s="19">
        <v>71</v>
      </c>
      <c r="E60" s="385" t="s">
        <v>63</v>
      </c>
      <c r="F60" s="581" t="s">
        <v>410</v>
      </c>
      <c r="G60" s="562" t="s">
        <v>124</v>
      </c>
      <c r="H60" s="562">
        <v>6</v>
      </c>
      <c r="I60" s="272">
        <v>5</v>
      </c>
      <c r="J60" s="563"/>
      <c r="K60" s="564">
        <f t="shared" si="2"/>
        <v>0.25125705175374052</v>
      </c>
    </row>
    <row r="61" spans="1:11" x14ac:dyDescent="0.3">
      <c r="A61" s="211">
        <v>59</v>
      </c>
      <c r="B61" s="275" t="s">
        <v>128</v>
      </c>
      <c r="C61" s="50">
        <v>1948</v>
      </c>
      <c r="D61" s="19">
        <v>68</v>
      </c>
      <c r="E61" s="385" t="s">
        <v>63</v>
      </c>
      <c r="F61" s="586" t="s">
        <v>411</v>
      </c>
      <c r="G61" s="568" t="s">
        <v>124</v>
      </c>
      <c r="H61" s="562">
        <v>7</v>
      </c>
      <c r="I61" s="363">
        <v>4</v>
      </c>
      <c r="J61" s="563"/>
      <c r="K61" s="564">
        <f t="shared" si="2"/>
        <v>0.25570272259013982</v>
      </c>
    </row>
    <row r="62" spans="1:11" x14ac:dyDescent="0.3">
      <c r="A62" s="211">
        <v>60</v>
      </c>
      <c r="B62" s="223" t="s">
        <v>176</v>
      </c>
      <c r="C62" s="19">
        <v>1963</v>
      </c>
      <c r="D62" s="19">
        <v>53</v>
      </c>
      <c r="E62" s="587" t="s">
        <v>53</v>
      </c>
      <c r="F62" s="581" t="s">
        <v>412</v>
      </c>
      <c r="G62" s="562" t="s">
        <v>170</v>
      </c>
      <c r="H62" s="562">
        <v>4</v>
      </c>
      <c r="I62" s="272">
        <v>7</v>
      </c>
      <c r="J62" s="563"/>
      <c r="K62" s="564">
        <f t="shared" si="2"/>
        <v>0.25968849644346331</v>
      </c>
    </row>
    <row r="63" spans="1:11" x14ac:dyDescent="0.3">
      <c r="A63" s="211">
        <v>61</v>
      </c>
      <c r="B63" s="588" t="s">
        <v>74</v>
      </c>
      <c r="C63" s="589">
        <v>1984</v>
      </c>
      <c r="D63" s="19">
        <v>32</v>
      </c>
      <c r="E63" s="209" t="s">
        <v>55</v>
      </c>
      <c r="F63" s="581" t="s">
        <v>413</v>
      </c>
      <c r="G63" s="562" t="s">
        <v>66</v>
      </c>
      <c r="H63" s="562">
        <v>12</v>
      </c>
      <c r="I63" s="272">
        <v>1</v>
      </c>
      <c r="J63" s="563"/>
      <c r="K63" s="564">
        <f t="shared" si="2"/>
        <v>0.26321437331371106</v>
      </c>
    </row>
    <row r="64" spans="1:11" x14ac:dyDescent="0.3">
      <c r="A64" s="211">
        <v>62</v>
      </c>
      <c r="B64" s="275" t="s">
        <v>367</v>
      </c>
      <c r="C64" s="372">
        <v>1976</v>
      </c>
      <c r="D64" s="19">
        <v>40</v>
      </c>
      <c r="E64" s="590" t="s">
        <v>53</v>
      </c>
      <c r="F64" s="581" t="s">
        <v>414</v>
      </c>
      <c r="G64" s="562" t="s">
        <v>149</v>
      </c>
      <c r="H64" s="562">
        <v>11</v>
      </c>
      <c r="I64" s="272">
        <v>1</v>
      </c>
      <c r="J64" s="563"/>
      <c r="K64" s="564">
        <f t="shared" si="2"/>
        <v>0.27578489085111602</v>
      </c>
    </row>
  </sheetData>
  <mergeCells count="1">
    <mergeCell ref="A1:K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8"/>
  <sheetViews>
    <sheetView workbookViewId="0">
      <selection activeCell="R31" sqref="R31:X56"/>
    </sheetView>
  </sheetViews>
  <sheetFormatPr defaultRowHeight="13.5" customHeight="1" x14ac:dyDescent="0.3"/>
  <cols>
    <col min="1" max="1" width="2.6640625" customWidth="1"/>
    <col min="2" max="2" width="17" bestFit="1" customWidth="1"/>
    <col min="3" max="3" width="3.5546875" customWidth="1"/>
    <col min="4" max="4" width="4.44140625" customWidth="1"/>
    <col min="5" max="5" width="6" customWidth="1"/>
    <col min="6" max="6" width="4.44140625" customWidth="1"/>
    <col min="7" max="7" width="3.33203125" customWidth="1"/>
    <col min="8" max="8" width="4.6640625" customWidth="1"/>
    <col min="9" max="9" width="2.6640625" customWidth="1"/>
    <col min="10" max="10" width="20" bestFit="1" customWidth="1"/>
    <col min="11" max="11" width="3.5546875" customWidth="1"/>
    <col min="12" max="12" width="4.44140625" customWidth="1"/>
    <col min="13" max="13" width="6.109375" customWidth="1"/>
    <col min="14" max="14" width="4.44140625" customWidth="1"/>
    <col min="15" max="15" width="3.33203125" customWidth="1"/>
    <col min="16" max="16" width="4.6640625" customWidth="1"/>
    <col min="17" max="17" width="2.6640625" customWidth="1"/>
    <col min="18" max="18" width="18.88671875" bestFit="1" customWidth="1"/>
    <col min="19" max="19" width="3.5546875" customWidth="1"/>
    <col min="20" max="20" width="4.44140625" customWidth="1"/>
    <col min="21" max="21" width="6" customWidth="1"/>
    <col min="22" max="22" width="4.44140625" customWidth="1"/>
    <col min="23" max="23" width="3.33203125" customWidth="1"/>
    <col min="24" max="24" width="4.6640625" customWidth="1"/>
    <col min="25" max="25" width="2.6640625" customWidth="1"/>
    <col min="26" max="26" width="20.109375" customWidth="1"/>
    <col min="27" max="28" width="4.44140625" customWidth="1"/>
    <col min="29" max="29" width="6" customWidth="1"/>
    <col min="30" max="30" width="4.44140625" customWidth="1"/>
    <col min="31" max="31" width="3.33203125" customWidth="1"/>
    <col min="32" max="32" width="4.6640625" customWidth="1"/>
  </cols>
  <sheetData>
    <row r="1" spans="1:32" ht="19.5" customHeight="1" thickTop="1" x14ac:dyDescent="0.3">
      <c r="A1" s="526" t="s">
        <v>363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7"/>
      <c r="W1" s="527"/>
      <c r="X1" s="527"/>
      <c r="Y1" s="527"/>
      <c r="Z1" s="527"/>
      <c r="AA1" s="527"/>
      <c r="AB1" s="527"/>
      <c r="AC1" s="527"/>
      <c r="AD1" s="527"/>
      <c r="AE1" s="527"/>
      <c r="AF1" s="528"/>
    </row>
    <row r="2" spans="1:32" ht="13.5" customHeight="1" x14ac:dyDescent="0.3">
      <c r="A2" s="529" t="s">
        <v>308</v>
      </c>
      <c r="B2" s="530"/>
      <c r="C2" s="530"/>
      <c r="D2" s="530"/>
      <c r="E2" s="530"/>
      <c r="F2" s="530"/>
      <c r="G2" s="530"/>
      <c r="H2" s="531"/>
      <c r="I2" s="532" t="s">
        <v>65</v>
      </c>
      <c r="J2" s="533"/>
      <c r="K2" s="533"/>
      <c r="L2" s="533"/>
      <c r="M2" s="533"/>
      <c r="N2" s="533"/>
      <c r="O2" s="533"/>
      <c r="P2" s="534"/>
      <c r="Q2" s="529" t="s">
        <v>91</v>
      </c>
      <c r="R2" s="533"/>
      <c r="S2" s="533"/>
      <c r="T2" s="533"/>
      <c r="U2" s="533"/>
      <c r="V2" s="533"/>
      <c r="W2" s="533"/>
      <c r="X2" s="535"/>
      <c r="Y2" s="532" t="s">
        <v>309</v>
      </c>
      <c r="Z2" s="533"/>
      <c r="AA2" s="533"/>
      <c r="AB2" s="533"/>
      <c r="AC2" s="533"/>
      <c r="AD2" s="533"/>
      <c r="AE2" s="533"/>
      <c r="AF2" s="535"/>
    </row>
    <row r="3" spans="1:32" ht="13.5" customHeight="1" x14ac:dyDescent="0.3">
      <c r="A3" s="278" t="s">
        <v>193</v>
      </c>
      <c r="B3" s="279" t="s">
        <v>194</v>
      </c>
      <c r="C3" s="279" t="s">
        <v>195</v>
      </c>
      <c r="D3" s="280" t="s">
        <v>4</v>
      </c>
      <c r="E3" s="279" t="s">
        <v>278</v>
      </c>
      <c r="F3" s="281" t="s">
        <v>310</v>
      </c>
      <c r="G3" s="280" t="s">
        <v>5</v>
      </c>
      <c r="H3" s="282" t="s">
        <v>280</v>
      </c>
      <c r="I3" s="283" t="s">
        <v>193</v>
      </c>
      <c r="J3" s="279" t="s">
        <v>194</v>
      </c>
      <c r="K3" s="279" t="s">
        <v>195</v>
      </c>
      <c r="L3" s="280" t="s">
        <v>4</v>
      </c>
      <c r="M3" s="279" t="s">
        <v>278</v>
      </c>
      <c r="N3" s="281" t="s">
        <v>310</v>
      </c>
      <c r="O3" s="280" t="s">
        <v>5</v>
      </c>
      <c r="P3" s="284" t="s">
        <v>280</v>
      </c>
      <c r="Q3" s="278" t="s">
        <v>193</v>
      </c>
      <c r="R3" s="279" t="s">
        <v>194</v>
      </c>
      <c r="S3" s="279" t="s">
        <v>195</v>
      </c>
      <c r="T3" s="280" t="s">
        <v>4</v>
      </c>
      <c r="U3" s="279" t="s">
        <v>278</v>
      </c>
      <c r="V3" s="281" t="s">
        <v>310</v>
      </c>
      <c r="W3" s="280" t="s">
        <v>5</v>
      </c>
      <c r="X3" s="282" t="s">
        <v>280</v>
      </c>
      <c r="Y3" s="283" t="s">
        <v>193</v>
      </c>
      <c r="Z3" s="279" t="s">
        <v>194</v>
      </c>
      <c r="AA3" s="279" t="s">
        <v>195</v>
      </c>
      <c r="AB3" s="280" t="s">
        <v>4</v>
      </c>
      <c r="AC3" s="279" t="s">
        <v>278</v>
      </c>
      <c r="AD3" s="281" t="s">
        <v>310</v>
      </c>
      <c r="AE3" s="280" t="s">
        <v>5</v>
      </c>
      <c r="AF3" s="282" t="s">
        <v>280</v>
      </c>
    </row>
    <row r="4" spans="1:32" s="210" customFormat="1" ht="13.5" customHeight="1" x14ac:dyDescent="0.3">
      <c r="A4" s="285">
        <v>1</v>
      </c>
      <c r="B4" s="322" t="s">
        <v>196</v>
      </c>
      <c r="C4" s="286">
        <f t="shared" ref="C4:C28" si="0">SUM(2016-D4)</f>
        <v>23</v>
      </c>
      <c r="D4" s="286">
        <v>1993</v>
      </c>
      <c r="E4" s="337">
        <v>0.59375</v>
      </c>
      <c r="F4" s="286">
        <v>2014</v>
      </c>
      <c r="G4" s="286">
        <f t="shared" ref="G4:G28" si="1">SUM(F4-D4)</f>
        <v>21</v>
      </c>
      <c r="H4" s="323"/>
      <c r="I4" s="287">
        <v>1</v>
      </c>
      <c r="J4" s="322" t="s">
        <v>200</v>
      </c>
      <c r="K4" s="286">
        <f t="shared" ref="K4:K28" si="2">SUM(2016-L4)</f>
        <v>57</v>
      </c>
      <c r="L4" s="286">
        <v>1959</v>
      </c>
      <c r="M4" s="337">
        <v>0.62222222222222223</v>
      </c>
      <c r="N4" s="286">
        <v>1995</v>
      </c>
      <c r="O4" s="286">
        <f t="shared" ref="O4:O28" si="3">SUM(N4-L4)</f>
        <v>36</v>
      </c>
      <c r="P4" s="324" t="s">
        <v>311</v>
      </c>
      <c r="Q4" s="285">
        <v>1</v>
      </c>
      <c r="R4" s="322" t="s">
        <v>200</v>
      </c>
      <c r="S4" s="286">
        <f t="shared" ref="S4:S28" si="4">SUM(2016-T4)</f>
        <v>57</v>
      </c>
      <c r="T4" s="286">
        <v>1959</v>
      </c>
      <c r="U4" s="337">
        <v>0.6333333333333333</v>
      </c>
      <c r="V4" s="286">
        <v>1999</v>
      </c>
      <c r="W4" s="286">
        <f t="shared" ref="W4:W28" si="5">SUM(V4-T4)</f>
        <v>40</v>
      </c>
      <c r="X4" s="323" t="s">
        <v>311</v>
      </c>
      <c r="Y4" s="287">
        <v>1</v>
      </c>
      <c r="Z4" s="322" t="s">
        <v>121</v>
      </c>
      <c r="AA4" s="286">
        <f>SUM(2016-AB4)</f>
        <v>55</v>
      </c>
      <c r="AB4" s="286">
        <v>1961</v>
      </c>
      <c r="AC4" s="337">
        <v>0.65138888888888891</v>
      </c>
      <c r="AD4" s="286">
        <v>2013</v>
      </c>
      <c r="AE4" s="286">
        <f t="shared" ref="AE4:AE26" si="6">SUM(AD4-AB4)</f>
        <v>52</v>
      </c>
      <c r="AF4" s="325"/>
    </row>
    <row r="5" spans="1:32" s="210" customFormat="1" ht="13.5" customHeight="1" x14ac:dyDescent="0.3">
      <c r="A5" s="285">
        <v>2</v>
      </c>
      <c r="B5" s="322" t="s">
        <v>197</v>
      </c>
      <c r="C5" s="286">
        <f t="shared" si="0"/>
        <v>43</v>
      </c>
      <c r="D5" s="286">
        <v>1973</v>
      </c>
      <c r="E5" s="337">
        <v>0.60138888888888886</v>
      </c>
      <c r="F5" s="286">
        <v>1997</v>
      </c>
      <c r="G5" s="286">
        <f t="shared" si="1"/>
        <v>24</v>
      </c>
      <c r="H5" s="323" t="s">
        <v>311</v>
      </c>
      <c r="I5" s="287">
        <v>2</v>
      </c>
      <c r="J5" s="322" t="s">
        <v>108</v>
      </c>
      <c r="K5" s="286">
        <f t="shared" si="2"/>
        <v>45</v>
      </c>
      <c r="L5" s="286">
        <v>1971</v>
      </c>
      <c r="M5" s="337">
        <v>0.62430555555555556</v>
      </c>
      <c r="N5" s="286">
        <v>2001</v>
      </c>
      <c r="O5" s="286">
        <f t="shared" si="3"/>
        <v>30</v>
      </c>
      <c r="P5" s="324" t="s">
        <v>311</v>
      </c>
      <c r="Q5" s="285">
        <v>2</v>
      </c>
      <c r="R5" s="322" t="s">
        <v>204</v>
      </c>
      <c r="S5" s="286">
        <f t="shared" si="4"/>
        <v>59</v>
      </c>
      <c r="T5" s="286">
        <v>1957</v>
      </c>
      <c r="U5" s="337">
        <v>0.64166666666666672</v>
      </c>
      <c r="V5" s="286">
        <v>1999</v>
      </c>
      <c r="W5" s="286">
        <f t="shared" si="5"/>
        <v>42</v>
      </c>
      <c r="X5" s="323" t="s">
        <v>311</v>
      </c>
      <c r="Y5" s="287">
        <v>2</v>
      </c>
      <c r="Z5" s="322" t="s">
        <v>312</v>
      </c>
      <c r="AA5" s="286">
        <f>SUM(2016-AB5)</f>
        <v>60</v>
      </c>
      <c r="AB5" s="286">
        <v>1956</v>
      </c>
      <c r="AC5" s="337">
        <v>0.65416666666666667</v>
      </c>
      <c r="AD5" s="286">
        <v>2009</v>
      </c>
      <c r="AE5" s="286">
        <f t="shared" si="6"/>
        <v>53</v>
      </c>
      <c r="AF5" s="323" t="s">
        <v>311</v>
      </c>
    </row>
    <row r="6" spans="1:32" s="210" customFormat="1" ht="13.5" customHeight="1" x14ac:dyDescent="0.3">
      <c r="A6" s="285">
        <v>3</v>
      </c>
      <c r="B6" s="322" t="s">
        <v>198</v>
      </c>
      <c r="C6" s="286">
        <f t="shared" si="0"/>
        <v>29</v>
      </c>
      <c r="D6" s="286">
        <v>1987</v>
      </c>
      <c r="E6" s="337">
        <v>0.60625000000000007</v>
      </c>
      <c r="F6" s="286">
        <v>2011</v>
      </c>
      <c r="G6" s="286">
        <f t="shared" si="1"/>
        <v>24</v>
      </c>
      <c r="H6" s="323"/>
      <c r="I6" s="287">
        <v>3</v>
      </c>
      <c r="J6" s="322" t="s">
        <v>116</v>
      </c>
      <c r="K6" s="286">
        <f t="shared" si="2"/>
        <v>53</v>
      </c>
      <c r="L6" s="286">
        <v>1963</v>
      </c>
      <c r="M6" s="337">
        <v>0.62708333333333333</v>
      </c>
      <c r="N6" s="286">
        <v>1997</v>
      </c>
      <c r="O6" s="286">
        <f t="shared" si="3"/>
        <v>34</v>
      </c>
      <c r="P6" s="324" t="s">
        <v>311</v>
      </c>
      <c r="Q6" s="285">
        <v>3</v>
      </c>
      <c r="R6" s="322" t="s">
        <v>313</v>
      </c>
      <c r="S6" s="286">
        <f t="shared" si="4"/>
        <v>61</v>
      </c>
      <c r="T6" s="286">
        <v>1955</v>
      </c>
      <c r="U6" s="337">
        <v>0.64444444444444449</v>
      </c>
      <c r="V6" s="286">
        <v>1999</v>
      </c>
      <c r="W6" s="286">
        <f t="shared" si="5"/>
        <v>44</v>
      </c>
      <c r="X6" s="323" t="s">
        <v>311</v>
      </c>
      <c r="Y6" s="287">
        <v>3</v>
      </c>
      <c r="Z6" s="322" t="s">
        <v>313</v>
      </c>
      <c r="AA6" s="286">
        <f>SUM(2016-AB6)</f>
        <v>61</v>
      </c>
      <c r="AB6" s="286">
        <v>1955</v>
      </c>
      <c r="AC6" s="337">
        <v>0.65902777777777777</v>
      </c>
      <c r="AD6" s="286">
        <v>2005</v>
      </c>
      <c r="AE6" s="286">
        <f t="shared" si="6"/>
        <v>50</v>
      </c>
      <c r="AF6" s="323" t="s">
        <v>311</v>
      </c>
    </row>
    <row r="7" spans="1:32" s="210" customFormat="1" ht="13.5" customHeight="1" x14ac:dyDescent="0.3">
      <c r="A7" s="285">
        <v>4</v>
      </c>
      <c r="B7" s="322" t="s">
        <v>199</v>
      </c>
      <c r="C7" s="286">
        <f t="shared" si="0"/>
        <v>30</v>
      </c>
      <c r="D7" s="286">
        <v>1986</v>
      </c>
      <c r="E7" s="337">
        <v>0.61041666666666672</v>
      </c>
      <c r="F7" s="286">
        <v>2005</v>
      </c>
      <c r="G7" s="286">
        <f t="shared" si="1"/>
        <v>19</v>
      </c>
      <c r="H7" s="323" t="s">
        <v>311</v>
      </c>
      <c r="I7" s="287">
        <v>4</v>
      </c>
      <c r="J7" s="322" t="s">
        <v>197</v>
      </c>
      <c r="K7" s="286">
        <f t="shared" si="2"/>
        <v>43</v>
      </c>
      <c r="L7" s="286">
        <v>1973</v>
      </c>
      <c r="M7" s="337">
        <v>0.62777777777777777</v>
      </c>
      <c r="N7" s="286">
        <v>2003</v>
      </c>
      <c r="O7" s="286">
        <f t="shared" si="3"/>
        <v>30</v>
      </c>
      <c r="P7" s="324" t="s">
        <v>311</v>
      </c>
      <c r="Q7" s="285">
        <v>4</v>
      </c>
      <c r="R7" s="326" t="s">
        <v>97</v>
      </c>
      <c r="S7" s="286">
        <f t="shared" si="4"/>
        <v>41</v>
      </c>
      <c r="T7" s="288">
        <v>1975</v>
      </c>
      <c r="U7" s="338">
        <v>0.64652777777777781</v>
      </c>
      <c r="V7" s="327">
        <v>2015</v>
      </c>
      <c r="W7" s="289">
        <f t="shared" si="5"/>
        <v>40</v>
      </c>
      <c r="X7" s="323"/>
      <c r="Y7" s="287">
        <v>4</v>
      </c>
      <c r="Z7" s="322" t="s">
        <v>209</v>
      </c>
      <c r="AA7" s="286">
        <f>SUM(2016-AB7)</f>
        <v>56</v>
      </c>
      <c r="AB7" s="286">
        <v>1960</v>
      </c>
      <c r="AC7" s="337">
        <v>0.66249999999999998</v>
      </c>
      <c r="AD7" s="286">
        <v>2012</v>
      </c>
      <c r="AE7" s="286">
        <f t="shared" si="6"/>
        <v>52</v>
      </c>
      <c r="AF7" s="325"/>
    </row>
    <row r="8" spans="1:32" s="210" customFormat="1" ht="13.5" customHeight="1" x14ac:dyDescent="0.3">
      <c r="A8" s="285">
        <v>5</v>
      </c>
      <c r="B8" s="322" t="s">
        <v>108</v>
      </c>
      <c r="C8" s="286">
        <f t="shared" si="0"/>
        <v>45</v>
      </c>
      <c r="D8" s="286">
        <v>1971</v>
      </c>
      <c r="E8" s="337">
        <v>0.61111111111111105</v>
      </c>
      <c r="F8" s="286">
        <v>1997</v>
      </c>
      <c r="G8" s="286">
        <f t="shared" si="1"/>
        <v>26</v>
      </c>
      <c r="H8" s="323" t="s">
        <v>311</v>
      </c>
      <c r="I8" s="287">
        <v>5</v>
      </c>
      <c r="J8" s="322" t="s">
        <v>97</v>
      </c>
      <c r="K8" s="286">
        <f t="shared" si="2"/>
        <v>41</v>
      </c>
      <c r="L8" s="286">
        <v>1975</v>
      </c>
      <c r="M8" s="337">
        <v>0.63541666666666663</v>
      </c>
      <c r="N8" s="286">
        <v>2014</v>
      </c>
      <c r="O8" s="286">
        <f t="shared" si="3"/>
        <v>39</v>
      </c>
      <c r="P8" s="324" t="s">
        <v>311</v>
      </c>
      <c r="Q8" s="285">
        <v>5</v>
      </c>
      <c r="R8" s="322" t="s">
        <v>116</v>
      </c>
      <c r="S8" s="286">
        <f t="shared" si="4"/>
        <v>53</v>
      </c>
      <c r="T8" s="286">
        <v>1963</v>
      </c>
      <c r="U8" s="337">
        <v>0.65</v>
      </c>
      <c r="V8" s="286">
        <v>2006</v>
      </c>
      <c r="W8" s="286">
        <f t="shared" si="5"/>
        <v>43</v>
      </c>
      <c r="X8" s="323" t="s">
        <v>311</v>
      </c>
      <c r="Y8" s="287">
        <v>5</v>
      </c>
      <c r="Z8" s="322" t="s">
        <v>314</v>
      </c>
      <c r="AA8" s="286" t="s">
        <v>64</v>
      </c>
      <c r="AB8" s="286">
        <v>1951</v>
      </c>
      <c r="AC8" s="337">
        <v>0.67083333333333339</v>
      </c>
      <c r="AD8" s="286">
        <v>2001</v>
      </c>
      <c r="AE8" s="286">
        <f t="shared" si="6"/>
        <v>50</v>
      </c>
      <c r="AF8" s="323" t="s">
        <v>311</v>
      </c>
    </row>
    <row r="9" spans="1:32" s="210" customFormat="1" ht="13.5" customHeight="1" x14ac:dyDescent="0.3">
      <c r="A9" s="285">
        <v>6</v>
      </c>
      <c r="B9" s="322" t="s">
        <v>315</v>
      </c>
      <c r="C9" s="286">
        <f t="shared" si="0"/>
        <v>24</v>
      </c>
      <c r="D9" s="286">
        <v>1992</v>
      </c>
      <c r="E9" s="337">
        <v>0.61597222222222225</v>
      </c>
      <c r="F9" s="286">
        <v>2012</v>
      </c>
      <c r="G9" s="286">
        <f t="shared" si="1"/>
        <v>20</v>
      </c>
      <c r="H9" s="323"/>
      <c r="I9" s="287">
        <v>6</v>
      </c>
      <c r="J9" s="322" t="s">
        <v>295</v>
      </c>
      <c r="K9" s="286">
        <f t="shared" si="2"/>
        <v>54</v>
      </c>
      <c r="L9" s="286">
        <v>1962</v>
      </c>
      <c r="M9" s="337">
        <v>0.63680555555555551</v>
      </c>
      <c r="N9" s="286">
        <v>1994</v>
      </c>
      <c r="O9" s="286">
        <f t="shared" si="3"/>
        <v>32</v>
      </c>
      <c r="P9" s="324" t="s">
        <v>311</v>
      </c>
      <c r="Q9" s="285">
        <v>6</v>
      </c>
      <c r="R9" s="322" t="s">
        <v>108</v>
      </c>
      <c r="S9" s="286">
        <f t="shared" si="4"/>
        <v>45</v>
      </c>
      <c r="T9" s="286">
        <v>1971</v>
      </c>
      <c r="U9" s="337">
        <v>0.65486111111111112</v>
      </c>
      <c r="V9" s="286">
        <v>2015</v>
      </c>
      <c r="W9" s="289">
        <f t="shared" si="5"/>
        <v>44</v>
      </c>
      <c r="X9" s="323"/>
      <c r="Y9" s="287">
        <v>6</v>
      </c>
      <c r="Z9" s="322" t="s">
        <v>135</v>
      </c>
      <c r="AA9" s="286">
        <f t="shared" ref="AA9:AA26" si="7">SUM(2016-AB9)</f>
        <v>69</v>
      </c>
      <c r="AB9" s="286">
        <v>1947</v>
      </c>
      <c r="AC9" s="337">
        <v>0.68125000000000002</v>
      </c>
      <c r="AD9" s="286">
        <v>1998</v>
      </c>
      <c r="AE9" s="286">
        <f t="shared" si="6"/>
        <v>51</v>
      </c>
      <c r="AF9" s="323" t="s">
        <v>311</v>
      </c>
    </row>
    <row r="10" spans="1:32" s="210" customFormat="1" ht="13.5" customHeight="1" x14ac:dyDescent="0.3">
      <c r="A10" s="285">
        <v>7</v>
      </c>
      <c r="B10" s="322" t="s">
        <v>316</v>
      </c>
      <c r="C10" s="286">
        <f t="shared" si="0"/>
        <v>31</v>
      </c>
      <c r="D10" s="286">
        <v>1985</v>
      </c>
      <c r="E10" s="337">
        <v>0.61805555555555558</v>
      </c>
      <c r="F10" s="286">
        <v>2003</v>
      </c>
      <c r="G10" s="286">
        <f t="shared" si="1"/>
        <v>18</v>
      </c>
      <c r="H10" s="323" t="s">
        <v>311</v>
      </c>
      <c r="I10" s="287">
        <v>7</v>
      </c>
      <c r="J10" s="322" t="s">
        <v>317</v>
      </c>
      <c r="K10" s="286">
        <f t="shared" si="2"/>
        <v>36</v>
      </c>
      <c r="L10" s="286">
        <v>1980</v>
      </c>
      <c r="M10" s="337">
        <v>0.65069444444444446</v>
      </c>
      <c r="N10" s="286">
        <v>2015</v>
      </c>
      <c r="O10" s="286">
        <f t="shared" si="3"/>
        <v>35</v>
      </c>
      <c r="P10" s="324"/>
      <c r="Q10" s="285">
        <v>7</v>
      </c>
      <c r="R10" s="322" t="s">
        <v>214</v>
      </c>
      <c r="S10" s="286">
        <f t="shared" si="4"/>
        <v>50</v>
      </c>
      <c r="T10" s="286">
        <v>1966</v>
      </c>
      <c r="U10" s="337">
        <v>0.6694444444444444</v>
      </c>
      <c r="V10" s="286">
        <v>2006</v>
      </c>
      <c r="W10" s="286">
        <f t="shared" si="5"/>
        <v>40</v>
      </c>
      <c r="X10" s="323" t="s">
        <v>311</v>
      </c>
      <c r="Y10" s="287">
        <v>7</v>
      </c>
      <c r="Z10" s="322" t="s">
        <v>116</v>
      </c>
      <c r="AA10" s="286">
        <f t="shared" si="7"/>
        <v>53</v>
      </c>
      <c r="AB10" s="286">
        <v>1963</v>
      </c>
      <c r="AC10" s="337">
        <v>0.6972222222222223</v>
      </c>
      <c r="AD10" s="286">
        <v>2013</v>
      </c>
      <c r="AE10" s="286">
        <f t="shared" si="6"/>
        <v>50</v>
      </c>
      <c r="AF10" s="323"/>
    </row>
    <row r="11" spans="1:32" s="210" customFormat="1" ht="13.5" customHeight="1" x14ac:dyDescent="0.3">
      <c r="A11" s="285">
        <v>8</v>
      </c>
      <c r="B11" s="322" t="s">
        <v>318</v>
      </c>
      <c r="C11" s="286">
        <f t="shared" si="0"/>
        <v>36</v>
      </c>
      <c r="D11" s="286">
        <v>1980</v>
      </c>
      <c r="E11" s="337">
        <v>0.63402777777777775</v>
      </c>
      <c r="F11" s="286">
        <v>2007</v>
      </c>
      <c r="G11" s="286">
        <f t="shared" si="1"/>
        <v>27</v>
      </c>
      <c r="H11" s="323" t="s">
        <v>311</v>
      </c>
      <c r="I11" s="287">
        <v>8</v>
      </c>
      <c r="J11" s="322" t="s">
        <v>319</v>
      </c>
      <c r="K11" s="286">
        <f t="shared" si="2"/>
        <v>46</v>
      </c>
      <c r="L11" s="286">
        <v>1970</v>
      </c>
      <c r="M11" s="337">
        <v>0.65694444444444444</v>
      </c>
      <c r="N11" s="286">
        <v>2001</v>
      </c>
      <c r="O11" s="286">
        <f t="shared" si="3"/>
        <v>31</v>
      </c>
      <c r="P11" s="324" t="s">
        <v>311</v>
      </c>
      <c r="Q11" s="285">
        <v>8</v>
      </c>
      <c r="R11" s="322" t="s">
        <v>101</v>
      </c>
      <c r="S11" s="286">
        <f t="shared" si="4"/>
        <v>43</v>
      </c>
      <c r="T11" s="286">
        <v>1973</v>
      </c>
      <c r="U11" s="339">
        <v>0.6743055555555556</v>
      </c>
      <c r="V11" s="286">
        <v>2015</v>
      </c>
      <c r="W11" s="289">
        <f t="shared" si="5"/>
        <v>42</v>
      </c>
      <c r="X11" s="323"/>
      <c r="Y11" s="287">
        <v>8</v>
      </c>
      <c r="Z11" s="328" t="s">
        <v>117</v>
      </c>
      <c r="AA11" s="286">
        <f t="shared" si="7"/>
        <v>54</v>
      </c>
      <c r="AB11" s="289">
        <v>1962</v>
      </c>
      <c r="AC11" s="338">
        <v>0.69791666666666663</v>
      </c>
      <c r="AD11" s="286">
        <v>2013</v>
      </c>
      <c r="AE11" s="289">
        <f t="shared" si="6"/>
        <v>51</v>
      </c>
      <c r="AF11" s="325"/>
    </row>
    <row r="12" spans="1:32" s="210" customFormat="1" ht="13.5" customHeight="1" x14ac:dyDescent="0.3">
      <c r="A12" s="285">
        <v>9</v>
      </c>
      <c r="B12" s="322" t="s">
        <v>201</v>
      </c>
      <c r="C12" s="286">
        <f t="shared" si="0"/>
        <v>25</v>
      </c>
      <c r="D12" s="286">
        <v>1991</v>
      </c>
      <c r="E12" s="337">
        <v>0.63402777777777775</v>
      </c>
      <c r="F12" s="286">
        <v>2008</v>
      </c>
      <c r="G12" s="286">
        <f t="shared" si="1"/>
        <v>17</v>
      </c>
      <c r="H12" s="323"/>
      <c r="I12" s="287">
        <v>9</v>
      </c>
      <c r="J12" s="322" t="s">
        <v>320</v>
      </c>
      <c r="K12" s="286">
        <f t="shared" si="2"/>
        <v>53</v>
      </c>
      <c r="L12" s="286">
        <v>1963</v>
      </c>
      <c r="M12" s="337">
        <v>0.66041666666666665</v>
      </c>
      <c r="N12" s="286">
        <v>1997</v>
      </c>
      <c r="O12" s="286">
        <f t="shared" si="3"/>
        <v>34</v>
      </c>
      <c r="P12" s="324" t="s">
        <v>311</v>
      </c>
      <c r="Q12" s="285">
        <v>9</v>
      </c>
      <c r="R12" s="322" t="s">
        <v>117</v>
      </c>
      <c r="S12" s="286">
        <f t="shared" si="4"/>
        <v>54</v>
      </c>
      <c r="T12" s="286">
        <v>1962</v>
      </c>
      <c r="U12" s="337">
        <v>0.67499999999999993</v>
      </c>
      <c r="V12" s="286">
        <v>2007</v>
      </c>
      <c r="W12" s="286">
        <f t="shared" si="5"/>
        <v>45</v>
      </c>
      <c r="X12" s="323" t="s">
        <v>311</v>
      </c>
      <c r="Y12" s="287">
        <v>9</v>
      </c>
      <c r="Z12" s="322" t="s">
        <v>221</v>
      </c>
      <c r="AA12" s="286">
        <f t="shared" si="7"/>
        <v>63</v>
      </c>
      <c r="AB12" s="286">
        <v>1953</v>
      </c>
      <c r="AC12" s="337">
        <v>0.70416666666666661</v>
      </c>
      <c r="AD12" s="286">
        <v>2007</v>
      </c>
      <c r="AE12" s="286">
        <f t="shared" si="6"/>
        <v>54</v>
      </c>
      <c r="AF12" s="323" t="s">
        <v>311</v>
      </c>
    </row>
    <row r="13" spans="1:32" s="210" customFormat="1" ht="13.5" customHeight="1" x14ac:dyDescent="0.3">
      <c r="A13" s="285">
        <v>10</v>
      </c>
      <c r="B13" s="329" t="s">
        <v>202</v>
      </c>
      <c r="C13" s="286">
        <f t="shared" si="0"/>
        <v>25</v>
      </c>
      <c r="D13" s="286">
        <v>1991</v>
      </c>
      <c r="E13" s="337">
        <v>0.63680555555555551</v>
      </c>
      <c r="F13" s="286">
        <v>2012</v>
      </c>
      <c r="G13" s="286">
        <f t="shared" si="1"/>
        <v>21</v>
      </c>
      <c r="H13" s="323"/>
      <c r="I13" s="287">
        <v>10</v>
      </c>
      <c r="J13" s="329" t="s">
        <v>208</v>
      </c>
      <c r="K13" s="286">
        <f t="shared" si="2"/>
        <v>35</v>
      </c>
      <c r="L13" s="286">
        <v>1981</v>
      </c>
      <c r="M13" s="337">
        <v>0.66041666666666665</v>
      </c>
      <c r="N13" s="286">
        <v>2011</v>
      </c>
      <c r="O13" s="286">
        <f t="shared" si="3"/>
        <v>30</v>
      </c>
      <c r="P13" s="324"/>
      <c r="Q13" s="285">
        <v>10</v>
      </c>
      <c r="R13" s="322" t="s">
        <v>100</v>
      </c>
      <c r="S13" s="286">
        <f t="shared" si="4"/>
        <v>45</v>
      </c>
      <c r="T13" s="286">
        <v>1971</v>
      </c>
      <c r="U13" s="337">
        <v>0.6777777777777777</v>
      </c>
      <c r="V13" s="286">
        <v>2011</v>
      </c>
      <c r="W13" s="286">
        <f t="shared" si="5"/>
        <v>40</v>
      </c>
      <c r="X13" s="323"/>
      <c r="Y13" s="287">
        <v>10</v>
      </c>
      <c r="Z13" s="322" t="s">
        <v>219</v>
      </c>
      <c r="AA13" s="286">
        <f t="shared" si="7"/>
        <v>58</v>
      </c>
      <c r="AB13" s="286">
        <v>1958</v>
      </c>
      <c r="AC13" s="337">
        <v>0.70416666666666661</v>
      </c>
      <c r="AD13" s="286">
        <v>2008</v>
      </c>
      <c r="AE13" s="286">
        <f t="shared" si="6"/>
        <v>50</v>
      </c>
      <c r="AF13" s="323"/>
    </row>
    <row r="14" spans="1:32" s="210" customFormat="1" ht="13.5" customHeight="1" x14ac:dyDescent="0.3">
      <c r="A14" s="285">
        <v>11</v>
      </c>
      <c r="B14" s="322" t="s">
        <v>86</v>
      </c>
      <c r="C14" s="286">
        <f t="shared" si="0"/>
        <v>38</v>
      </c>
      <c r="D14" s="286">
        <v>1978</v>
      </c>
      <c r="E14" s="337">
        <v>0.6381944444444444</v>
      </c>
      <c r="F14" s="286">
        <v>1997</v>
      </c>
      <c r="G14" s="286">
        <f t="shared" si="1"/>
        <v>19</v>
      </c>
      <c r="H14" s="323" t="s">
        <v>311</v>
      </c>
      <c r="I14" s="287">
        <v>11</v>
      </c>
      <c r="J14" s="329" t="s">
        <v>210</v>
      </c>
      <c r="K14" s="286">
        <f t="shared" si="2"/>
        <v>40</v>
      </c>
      <c r="L14" s="286">
        <v>1976</v>
      </c>
      <c r="M14" s="337">
        <v>0.66319444444444442</v>
      </c>
      <c r="N14" s="286">
        <v>2014</v>
      </c>
      <c r="O14" s="286">
        <f t="shared" si="3"/>
        <v>38</v>
      </c>
      <c r="P14" s="324" t="s">
        <v>311</v>
      </c>
      <c r="Q14" s="285">
        <v>11</v>
      </c>
      <c r="R14" s="322" t="s">
        <v>319</v>
      </c>
      <c r="S14" s="286">
        <f t="shared" si="4"/>
        <v>46</v>
      </c>
      <c r="T14" s="286">
        <v>1970</v>
      </c>
      <c r="U14" s="337">
        <v>0.67847222222222225</v>
      </c>
      <c r="V14" s="286">
        <v>2010</v>
      </c>
      <c r="W14" s="286">
        <f t="shared" si="5"/>
        <v>40</v>
      </c>
      <c r="X14" s="323"/>
      <c r="Y14" s="287">
        <v>11</v>
      </c>
      <c r="Z14" s="322" t="s">
        <v>223</v>
      </c>
      <c r="AA14" s="286">
        <f t="shared" si="7"/>
        <v>67</v>
      </c>
      <c r="AB14" s="286">
        <v>1949</v>
      </c>
      <c r="AC14" s="337">
        <v>0.71736111111111101</v>
      </c>
      <c r="AD14" s="286">
        <v>2001</v>
      </c>
      <c r="AE14" s="286">
        <f t="shared" si="6"/>
        <v>52</v>
      </c>
      <c r="AF14" s="323" t="s">
        <v>311</v>
      </c>
    </row>
    <row r="15" spans="1:32" s="210" customFormat="1" ht="13.5" customHeight="1" x14ac:dyDescent="0.3">
      <c r="A15" s="285">
        <v>12</v>
      </c>
      <c r="B15" s="322" t="s">
        <v>321</v>
      </c>
      <c r="C15" s="286">
        <f t="shared" si="0"/>
        <v>25</v>
      </c>
      <c r="D15" s="286">
        <v>1991</v>
      </c>
      <c r="E15" s="337">
        <v>0.63888888888888895</v>
      </c>
      <c r="F15" s="286">
        <v>2008</v>
      </c>
      <c r="G15" s="286">
        <f t="shared" si="1"/>
        <v>17</v>
      </c>
      <c r="H15" s="323"/>
      <c r="I15" s="287">
        <v>12</v>
      </c>
      <c r="J15" s="322" t="s">
        <v>211</v>
      </c>
      <c r="K15" s="286">
        <f t="shared" si="2"/>
        <v>47</v>
      </c>
      <c r="L15" s="286">
        <v>1969</v>
      </c>
      <c r="M15" s="337">
        <v>0.66319444444444442</v>
      </c>
      <c r="N15" s="286">
        <v>2005</v>
      </c>
      <c r="O15" s="286">
        <f t="shared" si="3"/>
        <v>36</v>
      </c>
      <c r="P15" s="324" t="s">
        <v>311</v>
      </c>
      <c r="Q15" s="285">
        <v>12</v>
      </c>
      <c r="R15" s="322" t="s">
        <v>295</v>
      </c>
      <c r="S15" s="286">
        <f t="shared" si="4"/>
        <v>54</v>
      </c>
      <c r="T15" s="286">
        <v>1962</v>
      </c>
      <c r="U15" s="337">
        <v>0.68402777777777779</v>
      </c>
      <c r="V15" s="286">
        <v>2004</v>
      </c>
      <c r="W15" s="286">
        <f t="shared" si="5"/>
        <v>42</v>
      </c>
      <c r="X15" s="323" t="s">
        <v>311</v>
      </c>
      <c r="Y15" s="287">
        <v>12</v>
      </c>
      <c r="Z15" s="322" t="s">
        <v>295</v>
      </c>
      <c r="AA15" s="286">
        <f t="shared" si="7"/>
        <v>54</v>
      </c>
      <c r="AB15" s="286">
        <v>1962</v>
      </c>
      <c r="AC15" s="337">
        <v>0.73402777777777783</v>
      </c>
      <c r="AD15" s="286">
        <v>2012</v>
      </c>
      <c r="AE15" s="286">
        <f t="shared" si="6"/>
        <v>50</v>
      </c>
      <c r="AF15" s="325"/>
    </row>
    <row r="16" spans="1:32" s="210" customFormat="1" ht="13.5" customHeight="1" x14ac:dyDescent="0.3">
      <c r="A16" s="285">
        <v>13</v>
      </c>
      <c r="B16" s="322" t="s">
        <v>322</v>
      </c>
      <c r="C16" s="286">
        <f t="shared" si="0"/>
        <v>37</v>
      </c>
      <c r="D16" s="286">
        <v>1979</v>
      </c>
      <c r="E16" s="337">
        <v>0.63958333333333328</v>
      </c>
      <c r="F16" s="286">
        <v>1997</v>
      </c>
      <c r="G16" s="286">
        <f t="shared" si="1"/>
        <v>18</v>
      </c>
      <c r="H16" s="323" t="s">
        <v>311</v>
      </c>
      <c r="I16" s="287">
        <v>13</v>
      </c>
      <c r="J16" s="329" t="s">
        <v>84</v>
      </c>
      <c r="K16" s="286">
        <f t="shared" si="2"/>
        <v>34</v>
      </c>
      <c r="L16" s="286">
        <v>1982</v>
      </c>
      <c r="M16" s="337">
        <v>0.66319444444444442</v>
      </c>
      <c r="N16" s="286">
        <v>2015</v>
      </c>
      <c r="O16" s="286">
        <f t="shared" si="3"/>
        <v>33</v>
      </c>
      <c r="P16" s="324"/>
      <c r="Q16" s="285">
        <v>13</v>
      </c>
      <c r="R16" s="322" t="s">
        <v>323</v>
      </c>
      <c r="S16" s="286">
        <f t="shared" si="4"/>
        <v>61</v>
      </c>
      <c r="T16" s="286">
        <v>1955</v>
      </c>
      <c r="U16" s="337">
        <v>0.69166666666666676</v>
      </c>
      <c r="V16" s="286">
        <v>2000</v>
      </c>
      <c r="W16" s="286">
        <f t="shared" si="5"/>
        <v>45</v>
      </c>
      <c r="X16" s="323" t="s">
        <v>311</v>
      </c>
      <c r="Y16" s="287">
        <v>13</v>
      </c>
      <c r="Z16" s="322" t="s">
        <v>324</v>
      </c>
      <c r="AA16" s="286">
        <f t="shared" si="7"/>
        <v>59</v>
      </c>
      <c r="AB16" s="286">
        <v>1957</v>
      </c>
      <c r="AC16" s="337">
        <v>0.73749999999999993</v>
      </c>
      <c r="AD16" s="286">
        <v>2008</v>
      </c>
      <c r="AE16" s="286">
        <f t="shared" si="6"/>
        <v>51</v>
      </c>
      <c r="AF16" s="323"/>
    </row>
    <row r="17" spans="1:32" s="210" customFormat="1" ht="13.5" customHeight="1" x14ac:dyDescent="0.3">
      <c r="A17" s="285">
        <v>14</v>
      </c>
      <c r="B17" s="322" t="s">
        <v>203</v>
      </c>
      <c r="C17" s="286">
        <f t="shared" si="0"/>
        <v>36</v>
      </c>
      <c r="D17" s="286">
        <v>1980</v>
      </c>
      <c r="E17" s="337">
        <v>0.63958333333333328</v>
      </c>
      <c r="F17" s="286">
        <v>1998</v>
      </c>
      <c r="G17" s="286">
        <f t="shared" si="1"/>
        <v>18</v>
      </c>
      <c r="H17" s="323" t="s">
        <v>311</v>
      </c>
      <c r="I17" s="287">
        <v>14</v>
      </c>
      <c r="J17" s="329" t="s">
        <v>212</v>
      </c>
      <c r="K17" s="286">
        <f t="shared" si="2"/>
        <v>32</v>
      </c>
      <c r="L17" s="286">
        <v>1984</v>
      </c>
      <c r="M17" s="337">
        <v>0.6645833333333333</v>
      </c>
      <c r="N17" s="286">
        <v>2014</v>
      </c>
      <c r="O17" s="286">
        <f t="shared" si="3"/>
        <v>30</v>
      </c>
      <c r="P17" s="324"/>
      <c r="Q17" s="285">
        <v>14</v>
      </c>
      <c r="R17" s="322" t="s">
        <v>211</v>
      </c>
      <c r="S17" s="286">
        <f t="shared" si="4"/>
        <v>47</v>
      </c>
      <c r="T17" s="286">
        <v>1969</v>
      </c>
      <c r="U17" s="337">
        <v>0.69305555555555554</v>
      </c>
      <c r="V17" s="286">
        <v>2009</v>
      </c>
      <c r="W17" s="286">
        <f t="shared" si="5"/>
        <v>40</v>
      </c>
      <c r="X17" s="323"/>
      <c r="Y17" s="287">
        <v>14</v>
      </c>
      <c r="Z17" s="322" t="s">
        <v>325</v>
      </c>
      <c r="AA17" s="286">
        <f t="shared" si="7"/>
        <v>52</v>
      </c>
      <c r="AB17" s="286">
        <v>1964</v>
      </c>
      <c r="AC17" s="337">
        <v>0.7416666666666667</v>
      </c>
      <c r="AD17" s="286">
        <v>2014</v>
      </c>
      <c r="AE17" s="286">
        <f t="shared" si="6"/>
        <v>50</v>
      </c>
      <c r="AF17" s="323"/>
    </row>
    <row r="18" spans="1:32" s="210" customFormat="1" ht="13.5" customHeight="1" x14ac:dyDescent="0.3">
      <c r="A18" s="285">
        <v>15</v>
      </c>
      <c r="B18" s="329" t="s">
        <v>205</v>
      </c>
      <c r="C18" s="286">
        <f t="shared" si="0"/>
        <v>22</v>
      </c>
      <c r="D18" s="286">
        <v>1994</v>
      </c>
      <c r="E18" s="337">
        <v>0.64236111111111105</v>
      </c>
      <c r="F18" s="286">
        <v>2012</v>
      </c>
      <c r="G18" s="286">
        <f t="shared" si="1"/>
        <v>18</v>
      </c>
      <c r="H18" s="323"/>
      <c r="I18" s="287">
        <v>15</v>
      </c>
      <c r="J18" s="329" t="s">
        <v>85</v>
      </c>
      <c r="K18" s="286">
        <f t="shared" si="2"/>
        <v>33</v>
      </c>
      <c r="L18" s="286">
        <v>1983</v>
      </c>
      <c r="M18" s="337">
        <v>0.66597222222222219</v>
      </c>
      <c r="N18" s="286">
        <v>2014</v>
      </c>
      <c r="O18" s="286">
        <f t="shared" si="3"/>
        <v>31</v>
      </c>
      <c r="P18" s="324"/>
      <c r="Q18" s="285">
        <v>15</v>
      </c>
      <c r="R18" s="322" t="s">
        <v>325</v>
      </c>
      <c r="S18" s="286">
        <f t="shared" si="4"/>
        <v>52</v>
      </c>
      <c r="T18" s="286">
        <v>1964</v>
      </c>
      <c r="U18" s="337">
        <v>0.69444444444444453</v>
      </c>
      <c r="V18" s="286">
        <v>2009</v>
      </c>
      <c r="W18" s="286">
        <f t="shared" si="5"/>
        <v>45</v>
      </c>
      <c r="X18" s="323" t="s">
        <v>311</v>
      </c>
      <c r="Y18" s="287">
        <v>15</v>
      </c>
      <c r="Z18" s="322" t="s">
        <v>226</v>
      </c>
      <c r="AA18" s="286">
        <f t="shared" si="7"/>
        <v>56</v>
      </c>
      <c r="AB18" s="286">
        <v>1960</v>
      </c>
      <c r="AC18" s="337">
        <v>0.74861111111111101</v>
      </c>
      <c r="AD18" s="286">
        <v>2010</v>
      </c>
      <c r="AE18" s="286">
        <f t="shared" si="6"/>
        <v>50</v>
      </c>
      <c r="AF18" s="323"/>
    </row>
    <row r="19" spans="1:32" s="210" customFormat="1" ht="13.5" customHeight="1" x14ac:dyDescent="0.3">
      <c r="A19" s="285">
        <v>16</v>
      </c>
      <c r="B19" s="322" t="s">
        <v>85</v>
      </c>
      <c r="C19" s="286">
        <f t="shared" si="0"/>
        <v>34</v>
      </c>
      <c r="D19" s="286">
        <v>1982</v>
      </c>
      <c r="E19" s="337">
        <v>0.6430555555555556</v>
      </c>
      <c r="F19" s="286">
        <v>2007</v>
      </c>
      <c r="G19" s="286">
        <f t="shared" si="1"/>
        <v>25</v>
      </c>
      <c r="H19" s="323" t="s">
        <v>311</v>
      </c>
      <c r="I19" s="287">
        <v>16</v>
      </c>
      <c r="J19" s="322" t="s">
        <v>213</v>
      </c>
      <c r="K19" s="286">
        <f t="shared" si="2"/>
        <v>42</v>
      </c>
      <c r="L19" s="286">
        <v>1974</v>
      </c>
      <c r="M19" s="337">
        <v>0.66805555555555562</v>
      </c>
      <c r="N19" s="286">
        <v>2010</v>
      </c>
      <c r="O19" s="286">
        <f t="shared" si="3"/>
        <v>36</v>
      </c>
      <c r="P19" s="324" t="s">
        <v>311</v>
      </c>
      <c r="Q19" s="285">
        <v>16</v>
      </c>
      <c r="R19" s="328" t="s">
        <v>93</v>
      </c>
      <c r="S19" s="286">
        <f t="shared" si="4"/>
        <v>44</v>
      </c>
      <c r="T19" s="286">
        <v>1972</v>
      </c>
      <c r="U19" s="337">
        <v>0.69652777777777775</v>
      </c>
      <c r="V19" s="286">
        <v>2015</v>
      </c>
      <c r="W19" s="289">
        <f t="shared" si="5"/>
        <v>43</v>
      </c>
      <c r="X19" s="323"/>
      <c r="Y19" s="287">
        <v>16</v>
      </c>
      <c r="Z19" s="322" t="s">
        <v>323</v>
      </c>
      <c r="AA19" s="286">
        <f t="shared" si="7"/>
        <v>61</v>
      </c>
      <c r="AB19" s="286">
        <v>1955</v>
      </c>
      <c r="AC19" s="337">
        <v>0.75694444444444453</v>
      </c>
      <c r="AD19" s="286">
        <v>2006</v>
      </c>
      <c r="AE19" s="286">
        <f t="shared" si="6"/>
        <v>51</v>
      </c>
      <c r="AF19" s="323" t="s">
        <v>311</v>
      </c>
    </row>
    <row r="20" spans="1:32" s="210" customFormat="1" ht="13.5" customHeight="1" x14ac:dyDescent="0.3">
      <c r="A20" s="285">
        <v>17</v>
      </c>
      <c r="B20" s="291" t="s">
        <v>45</v>
      </c>
      <c r="C20" s="286">
        <f t="shared" si="0"/>
        <v>21</v>
      </c>
      <c r="D20" s="286">
        <v>1995</v>
      </c>
      <c r="E20" s="337">
        <v>0.64513888888888882</v>
      </c>
      <c r="F20" s="290">
        <v>2016</v>
      </c>
      <c r="G20" s="286">
        <f t="shared" si="1"/>
        <v>21</v>
      </c>
      <c r="H20" s="343">
        <v>2</v>
      </c>
      <c r="I20" s="287">
        <v>17</v>
      </c>
      <c r="J20" s="322" t="s">
        <v>109</v>
      </c>
      <c r="K20" s="286">
        <f t="shared" si="2"/>
        <v>48</v>
      </c>
      <c r="L20" s="286">
        <v>1968</v>
      </c>
      <c r="M20" s="337">
        <v>0.67083333333333339</v>
      </c>
      <c r="N20" s="286">
        <v>2004</v>
      </c>
      <c r="O20" s="286">
        <f t="shared" si="3"/>
        <v>36</v>
      </c>
      <c r="P20" s="324" t="s">
        <v>311</v>
      </c>
      <c r="Q20" s="285">
        <v>17</v>
      </c>
      <c r="R20" s="322" t="s">
        <v>217</v>
      </c>
      <c r="S20" s="286">
        <f t="shared" si="4"/>
        <v>61</v>
      </c>
      <c r="T20" s="286">
        <v>1955</v>
      </c>
      <c r="U20" s="337">
        <v>0.69791666666666663</v>
      </c>
      <c r="V20" s="286">
        <v>1997</v>
      </c>
      <c r="W20" s="286">
        <f t="shared" si="5"/>
        <v>42</v>
      </c>
      <c r="X20" s="323" t="s">
        <v>311</v>
      </c>
      <c r="Y20" s="287">
        <v>17</v>
      </c>
      <c r="Z20" s="322" t="s">
        <v>204</v>
      </c>
      <c r="AA20" s="286">
        <f t="shared" si="7"/>
        <v>59</v>
      </c>
      <c r="AB20" s="286">
        <v>1957</v>
      </c>
      <c r="AC20" s="337">
        <v>0.7680555555555556</v>
      </c>
      <c r="AD20" s="286">
        <v>2009</v>
      </c>
      <c r="AE20" s="286">
        <f t="shared" si="6"/>
        <v>52</v>
      </c>
      <c r="AF20" s="323"/>
    </row>
    <row r="21" spans="1:32" s="210" customFormat="1" ht="13.5" customHeight="1" x14ac:dyDescent="0.3">
      <c r="A21" s="285">
        <v>18</v>
      </c>
      <c r="B21" s="329" t="s">
        <v>54</v>
      </c>
      <c r="C21" s="286">
        <f t="shared" si="0"/>
        <v>17</v>
      </c>
      <c r="D21" s="286">
        <v>1999</v>
      </c>
      <c r="E21" s="337">
        <v>0.64513888888888882</v>
      </c>
      <c r="F21" s="345">
        <v>2015</v>
      </c>
      <c r="G21" s="286">
        <f t="shared" si="1"/>
        <v>16</v>
      </c>
      <c r="H21" s="346"/>
      <c r="I21" s="287">
        <v>18</v>
      </c>
      <c r="J21" s="322" t="s">
        <v>101</v>
      </c>
      <c r="K21" s="286">
        <f t="shared" si="2"/>
        <v>43</v>
      </c>
      <c r="L21" s="286">
        <v>1973</v>
      </c>
      <c r="M21" s="337">
        <v>0.67291666666666661</v>
      </c>
      <c r="N21" s="286">
        <v>2012</v>
      </c>
      <c r="O21" s="286">
        <f t="shared" si="3"/>
        <v>39</v>
      </c>
      <c r="P21" s="324" t="s">
        <v>311</v>
      </c>
      <c r="Q21" s="285">
        <v>18</v>
      </c>
      <c r="R21" s="322" t="s">
        <v>326</v>
      </c>
      <c r="S21" s="286">
        <f t="shared" si="4"/>
        <v>63</v>
      </c>
      <c r="T21" s="286">
        <v>1953</v>
      </c>
      <c r="U21" s="337">
        <v>0.70208333333333339</v>
      </c>
      <c r="V21" s="286">
        <v>1993</v>
      </c>
      <c r="W21" s="286">
        <f t="shared" si="5"/>
        <v>40</v>
      </c>
      <c r="X21" s="323" t="s">
        <v>311</v>
      </c>
      <c r="Y21" s="287">
        <v>18</v>
      </c>
      <c r="Z21" s="322" t="s">
        <v>127</v>
      </c>
      <c r="AA21" s="286">
        <f t="shared" si="7"/>
        <v>64</v>
      </c>
      <c r="AB21" s="286">
        <v>1952</v>
      </c>
      <c r="AC21" s="337">
        <v>0.77222222222222225</v>
      </c>
      <c r="AD21" s="286">
        <v>2002</v>
      </c>
      <c r="AE21" s="286">
        <f t="shared" si="6"/>
        <v>50</v>
      </c>
      <c r="AF21" s="323" t="s">
        <v>311</v>
      </c>
    </row>
    <row r="22" spans="1:32" s="210" customFormat="1" ht="13.5" customHeight="1" x14ac:dyDescent="0.3">
      <c r="A22" s="285">
        <v>19</v>
      </c>
      <c r="B22" s="322" t="s">
        <v>57</v>
      </c>
      <c r="C22" s="286">
        <f t="shared" si="0"/>
        <v>29</v>
      </c>
      <c r="D22" s="286">
        <v>1987</v>
      </c>
      <c r="E22" s="337">
        <v>0.6479166666666667</v>
      </c>
      <c r="F22" s="286">
        <v>2011</v>
      </c>
      <c r="G22" s="286">
        <f t="shared" si="1"/>
        <v>24</v>
      </c>
      <c r="H22" s="323"/>
      <c r="I22" s="287">
        <v>19</v>
      </c>
      <c r="J22" s="322" t="s">
        <v>327</v>
      </c>
      <c r="K22" s="286">
        <f t="shared" si="2"/>
        <v>56</v>
      </c>
      <c r="L22" s="286">
        <v>1960</v>
      </c>
      <c r="M22" s="337">
        <v>0.67569444444444438</v>
      </c>
      <c r="N22" s="286">
        <v>1993</v>
      </c>
      <c r="O22" s="286">
        <f t="shared" si="3"/>
        <v>33</v>
      </c>
      <c r="P22" s="324" t="s">
        <v>311</v>
      </c>
      <c r="Q22" s="285">
        <v>19</v>
      </c>
      <c r="R22" s="322" t="s">
        <v>220</v>
      </c>
      <c r="S22" s="286">
        <f t="shared" si="4"/>
        <v>61</v>
      </c>
      <c r="T22" s="286">
        <v>1955</v>
      </c>
      <c r="U22" s="337">
        <v>0.70416666666666661</v>
      </c>
      <c r="V22" s="286">
        <v>1995</v>
      </c>
      <c r="W22" s="286">
        <f t="shared" si="5"/>
        <v>40</v>
      </c>
      <c r="X22" s="323" t="s">
        <v>311</v>
      </c>
      <c r="Y22" s="287">
        <v>19</v>
      </c>
      <c r="Z22" s="328" t="s">
        <v>328</v>
      </c>
      <c r="AA22" s="286">
        <f t="shared" si="7"/>
        <v>52</v>
      </c>
      <c r="AB22" s="289">
        <v>1964</v>
      </c>
      <c r="AC22" s="338">
        <v>0.7729166666666667</v>
      </c>
      <c r="AD22" s="286">
        <v>2014</v>
      </c>
      <c r="AE22" s="289">
        <f t="shared" si="6"/>
        <v>50</v>
      </c>
      <c r="AF22" s="323"/>
    </row>
    <row r="23" spans="1:32" s="210" customFormat="1" ht="13.5" customHeight="1" x14ac:dyDescent="0.3">
      <c r="A23" s="285">
        <v>20</v>
      </c>
      <c r="B23" s="322" t="s">
        <v>206</v>
      </c>
      <c r="C23" s="286">
        <f t="shared" si="0"/>
        <v>26</v>
      </c>
      <c r="D23" s="286">
        <v>1990</v>
      </c>
      <c r="E23" s="337">
        <v>0.64861111111111114</v>
      </c>
      <c r="F23" s="286">
        <v>2010</v>
      </c>
      <c r="G23" s="286">
        <f t="shared" si="1"/>
        <v>20</v>
      </c>
      <c r="H23" s="323"/>
      <c r="I23" s="287">
        <v>20</v>
      </c>
      <c r="J23" s="322" t="s">
        <v>325</v>
      </c>
      <c r="K23" s="286">
        <f t="shared" si="2"/>
        <v>52</v>
      </c>
      <c r="L23" s="286">
        <v>1964</v>
      </c>
      <c r="M23" s="337">
        <v>0.67986111111111114</v>
      </c>
      <c r="N23" s="286">
        <v>2003</v>
      </c>
      <c r="O23" s="286">
        <f t="shared" si="3"/>
        <v>39</v>
      </c>
      <c r="P23" s="324" t="s">
        <v>311</v>
      </c>
      <c r="Q23" s="285">
        <v>20</v>
      </c>
      <c r="R23" s="322" t="s">
        <v>135</v>
      </c>
      <c r="S23" s="286">
        <f t="shared" si="4"/>
        <v>69</v>
      </c>
      <c r="T23" s="286">
        <v>1947</v>
      </c>
      <c r="U23" s="337">
        <v>0.70486111111111116</v>
      </c>
      <c r="V23" s="286">
        <v>1996</v>
      </c>
      <c r="W23" s="286">
        <f t="shared" si="5"/>
        <v>49</v>
      </c>
      <c r="X23" s="323" t="s">
        <v>311</v>
      </c>
      <c r="Y23" s="287">
        <v>20</v>
      </c>
      <c r="Z23" s="322" t="s">
        <v>200</v>
      </c>
      <c r="AA23" s="286">
        <f t="shared" si="7"/>
        <v>57</v>
      </c>
      <c r="AB23" s="286">
        <v>1959</v>
      </c>
      <c r="AC23" s="337">
        <v>0.77500000000000002</v>
      </c>
      <c r="AD23" s="286">
        <v>2009</v>
      </c>
      <c r="AE23" s="286">
        <f t="shared" si="6"/>
        <v>50</v>
      </c>
      <c r="AF23" s="323"/>
    </row>
    <row r="24" spans="1:32" s="210" customFormat="1" ht="13.5" customHeight="1" x14ac:dyDescent="0.3">
      <c r="A24" s="285">
        <v>21</v>
      </c>
      <c r="B24" s="322" t="s">
        <v>329</v>
      </c>
      <c r="C24" s="286">
        <f t="shared" si="0"/>
        <v>40</v>
      </c>
      <c r="D24" s="286">
        <v>1976</v>
      </c>
      <c r="E24" s="337">
        <v>0.65</v>
      </c>
      <c r="F24" s="286">
        <v>1994</v>
      </c>
      <c r="G24" s="286">
        <f t="shared" si="1"/>
        <v>18</v>
      </c>
      <c r="H24" s="323" t="s">
        <v>311</v>
      </c>
      <c r="I24" s="287">
        <v>21</v>
      </c>
      <c r="J24" s="322" t="s">
        <v>216</v>
      </c>
      <c r="K24" s="286">
        <f t="shared" si="2"/>
        <v>47</v>
      </c>
      <c r="L24" s="286">
        <v>1969</v>
      </c>
      <c r="M24" s="337">
        <v>0.6875</v>
      </c>
      <c r="N24" s="286">
        <v>2005</v>
      </c>
      <c r="O24" s="286">
        <f t="shared" si="3"/>
        <v>36</v>
      </c>
      <c r="P24" s="324" t="s">
        <v>311</v>
      </c>
      <c r="Q24" s="285">
        <v>21</v>
      </c>
      <c r="R24" s="322" t="s">
        <v>134</v>
      </c>
      <c r="S24" s="286">
        <f t="shared" si="4"/>
        <v>63</v>
      </c>
      <c r="T24" s="286">
        <v>1953</v>
      </c>
      <c r="U24" s="337">
        <v>0.71250000000000002</v>
      </c>
      <c r="V24" s="286">
        <v>1993</v>
      </c>
      <c r="W24" s="289">
        <f t="shared" si="5"/>
        <v>40</v>
      </c>
      <c r="X24" s="323" t="s">
        <v>311</v>
      </c>
      <c r="Y24" s="287">
        <v>21</v>
      </c>
      <c r="Z24" s="322" t="s">
        <v>330</v>
      </c>
      <c r="AA24" s="286">
        <f t="shared" si="7"/>
        <v>68</v>
      </c>
      <c r="AB24" s="286">
        <v>1948</v>
      </c>
      <c r="AC24" s="337">
        <v>0.77638888888888891</v>
      </c>
      <c r="AD24" s="286">
        <v>2004</v>
      </c>
      <c r="AE24" s="286">
        <f t="shared" si="6"/>
        <v>56</v>
      </c>
      <c r="AF24" s="323" t="s">
        <v>311</v>
      </c>
    </row>
    <row r="25" spans="1:32" s="210" customFormat="1" ht="13.5" customHeight="1" x14ac:dyDescent="0.3">
      <c r="A25" s="285">
        <v>22</v>
      </c>
      <c r="B25" s="322" t="s">
        <v>109</v>
      </c>
      <c r="C25" s="286">
        <f t="shared" si="0"/>
        <v>48</v>
      </c>
      <c r="D25" s="286">
        <v>1968</v>
      </c>
      <c r="E25" s="337">
        <v>0.65486111111111112</v>
      </c>
      <c r="F25" s="286">
        <v>1990</v>
      </c>
      <c r="G25" s="286">
        <f t="shared" si="1"/>
        <v>22</v>
      </c>
      <c r="H25" s="323" t="s">
        <v>311</v>
      </c>
      <c r="I25" s="287">
        <v>22</v>
      </c>
      <c r="J25" s="322" t="s">
        <v>331</v>
      </c>
      <c r="K25" s="286">
        <f t="shared" si="2"/>
        <v>57</v>
      </c>
      <c r="L25" s="286">
        <v>1959</v>
      </c>
      <c r="M25" s="337">
        <v>0.68819444444444444</v>
      </c>
      <c r="N25" s="286">
        <v>1998</v>
      </c>
      <c r="O25" s="286">
        <f t="shared" si="3"/>
        <v>39</v>
      </c>
      <c r="P25" s="324" t="s">
        <v>311</v>
      </c>
      <c r="Q25" s="285">
        <v>22</v>
      </c>
      <c r="R25" s="322" t="s">
        <v>225</v>
      </c>
      <c r="S25" s="286">
        <f t="shared" si="4"/>
        <v>52</v>
      </c>
      <c r="T25" s="286">
        <v>1964</v>
      </c>
      <c r="U25" s="337">
        <v>0.71805555555555556</v>
      </c>
      <c r="V25" s="286">
        <v>2006</v>
      </c>
      <c r="W25" s="286">
        <f t="shared" si="5"/>
        <v>42</v>
      </c>
      <c r="X25" s="323" t="s">
        <v>311</v>
      </c>
      <c r="Y25" s="287">
        <v>22</v>
      </c>
      <c r="Z25" s="322" t="s">
        <v>115</v>
      </c>
      <c r="AA25" s="286">
        <f t="shared" si="7"/>
        <v>56</v>
      </c>
      <c r="AB25" s="286">
        <v>1960</v>
      </c>
      <c r="AC25" s="337">
        <v>0.78333333333333333</v>
      </c>
      <c r="AD25" s="286">
        <v>2011</v>
      </c>
      <c r="AE25" s="286">
        <f t="shared" si="6"/>
        <v>51</v>
      </c>
      <c r="AF25" s="325"/>
    </row>
    <row r="26" spans="1:32" s="210" customFormat="1" ht="13.5" customHeight="1" x14ac:dyDescent="0.3">
      <c r="A26" s="285">
        <v>23</v>
      </c>
      <c r="B26" s="322" t="s">
        <v>207</v>
      </c>
      <c r="C26" s="286">
        <f t="shared" si="0"/>
        <v>33</v>
      </c>
      <c r="D26" s="286">
        <v>1983</v>
      </c>
      <c r="E26" s="337">
        <v>0.65625</v>
      </c>
      <c r="F26" s="286">
        <v>2003</v>
      </c>
      <c r="G26" s="286">
        <f t="shared" si="1"/>
        <v>20</v>
      </c>
      <c r="H26" s="323" t="s">
        <v>311</v>
      </c>
      <c r="I26" s="287">
        <v>23</v>
      </c>
      <c r="J26" s="322" t="s">
        <v>215</v>
      </c>
      <c r="K26" s="286">
        <f t="shared" si="2"/>
        <v>47</v>
      </c>
      <c r="L26" s="286">
        <v>1969</v>
      </c>
      <c r="M26" s="337">
        <v>0.69374999999999998</v>
      </c>
      <c r="N26" s="286">
        <v>2002</v>
      </c>
      <c r="O26" s="286">
        <f t="shared" si="3"/>
        <v>33</v>
      </c>
      <c r="P26" s="324" t="s">
        <v>311</v>
      </c>
      <c r="Q26" s="285">
        <v>23</v>
      </c>
      <c r="R26" s="322" t="s">
        <v>114</v>
      </c>
      <c r="S26" s="286">
        <f t="shared" si="4"/>
        <v>54</v>
      </c>
      <c r="T26" s="286">
        <v>1962</v>
      </c>
      <c r="U26" s="337">
        <v>0.71805555555555556</v>
      </c>
      <c r="V26" s="286">
        <v>2003</v>
      </c>
      <c r="W26" s="286">
        <f t="shared" si="5"/>
        <v>41</v>
      </c>
      <c r="X26" s="323" t="s">
        <v>311</v>
      </c>
      <c r="Y26" s="287">
        <v>23</v>
      </c>
      <c r="Z26" s="322" t="s">
        <v>230</v>
      </c>
      <c r="AA26" s="286">
        <f t="shared" si="7"/>
        <v>62</v>
      </c>
      <c r="AB26" s="286">
        <v>1954</v>
      </c>
      <c r="AC26" s="337">
        <v>0.78541666666666676</v>
      </c>
      <c r="AD26" s="286">
        <v>2009</v>
      </c>
      <c r="AE26" s="286">
        <f t="shared" si="6"/>
        <v>55</v>
      </c>
      <c r="AF26" s="323" t="s">
        <v>311</v>
      </c>
    </row>
    <row r="27" spans="1:32" s="210" customFormat="1" ht="13.5" customHeight="1" x14ac:dyDescent="0.3">
      <c r="A27" s="285">
        <v>24</v>
      </c>
      <c r="B27" s="322" t="s">
        <v>332</v>
      </c>
      <c r="C27" s="286">
        <f t="shared" si="0"/>
        <v>37</v>
      </c>
      <c r="D27" s="286">
        <v>1979</v>
      </c>
      <c r="E27" s="337">
        <v>0.66041666666666665</v>
      </c>
      <c r="F27" s="286">
        <v>2002</v>
      </c>
      <c r="G27" s="286">
        <f t="shared" si="1"/>
        <v>23</v>
      </c>
      <c r="H27" s="323" t="s">
        <v>311</v>
      </c>
      <c r="I27" s="287">
        <v>24</v>
      </c>
      <c r="J27" s="322" t="s">
        <v>134</v>
      </c>
      <c r="K27" s="286">
        <f t="shared" si="2"/>
        <v>63</v>
      </c>
      <c r="L27" s="286">
        <v>1953</v>
      </c>
      <c r="M27" s="337">
        <v>0.6958333333333333</v>
      </c>
      <c r="N27" s="286">
        <v>1991</v>
      </c>
      <c r="O27" s="286">
        <f t="shared" si="3"/>
        <v>38</v>
      </c>
      <c r="P27" s="324" t="s">
        <v>311</v>
      </c>
      <c r="Q27" s="285">
        <v>24</v>
      </c>
      <c r="R27" s="322" t="s">
        <v>330</v>
      </c>
      <c r="S27" s="286">
        <f t="shared" si="4"/>
        <v>68</v>
      </c>
      <c r="T27" s="286">
        <v>1948</v>
      </c>
      <c r="U27" s="337">
        <v>0.71875</v>
      </c>
      <c r="V27" s="286">
        <v>1993</v>
      </c>
      <c r="W27" s="286">
        <f t="shared" si="5"/>
        <v>45</v>
      </c>
      <c r="X27" s="323" t="s">
        <v>311</v>
      </c>
      <c r="Y27" s="287">
        <v>24</v>
      </c>
      <c r="Z27" s="322" t="s">
        <v>333</v>
      </c>
      <c r="AA27" s="286" t="s">
        <v>364</v>
      </c>
      <c r="AB27" s="286" t="s">
        <v>64</v>
      </c>
      <c r="AC27" s="337">
        <v>0.79166666666666663</v>
      </c>
      <c r="AD27" s="286">
        <v>2001</v>
      </c>
      <c r="AE27" s="286" t="s">
        <v>64</v>
      </c>
      <c r="AF27" s="323" t="s">
        <v>311</v>
      </c>
    </row>
    <row r="28" spans="1:32" s="210" customFormat="1" ht="13.5" customHeight="1" x14ac:dyDescent="0.3">
      <c r="A28" s="285">
        <v>25</v>
      </c>
      <c r="B28" s="329" t="s">
        <v>208</v>
      </c>
      <c r="C28" s="286">
        <f t="shared" si="0"/>
        <v>35</v>
      </c>
      <c r="D28" s="286">
        <v>1981</v>
      </c>
      <c r="E28" s="337">
        <v>0.66319444444444442</v>
      </c>
      <c r="F28" s="286">
        <v>2010</v>
      </c>
      <c r="G28" s="286">
        <f t="shared" si="1"/>
        <v>29</v>
      </c>
      <c r="H28" s="323" t="s">
        <v>311</v>
      </c>
      <c r="I28" s="287">
        <v>25</v>
      </c>
      <c r="J28" s="322" t="s">
        <v>100</v>
      </c>
      <c r="K28" s="286">
        <f t="shared" si="2"/>
        <v>45</v>
      </c>
      <c r="L28" s="286">
        <v>1971</v>
      </c>
      <c r="M28" s="337">
        <v>0.6972222222222223</v>
      </c>
      <c r="N28" s="286">
        <v>2010</v>
      </c>
      <c r="O28" s="286">
        <f t="shared" si="3"/>
        <v>39</v>
      </c>
      <c r="P28" s="324" t="s">
        <v>311</v>
      </c>
      <c r="Q28" s="285">
        <v>25</v>
      </c>
      <c r="R28" s="322" t="s">
        <v>109</v>
      </c>
      <c r="S28" s="286">
        <f t="shared" si="4"/>
        <v>48</v>
      </c>
      <c r="T28" s="286">
        <v>1968</v>
      </c>
      <c r="U28" s="337">
        <v>0.72013888888888899</v>
      </c>
      <c r="V28" s="286">
        <v>2008</v>
      </c>
      <c r="W28" s="286">
        <f t="shared" si="5"/>
        <v>40</v>
      </c>
      <c r="X28" s="323"/>
      <c r="Y28" s="287">
        <v>25</v>
      </c>
      <c r="Z28" s="322" t="s">
        <v>131</v>
      </c>
      <c r="AA28" s="286">
        <f>SUM(2016-AB28)</f>
        <v>71</v>
      </c>
      <c r="AB28" s="286">
        <v>1945</v>
      </c>
      <c r="AC28" s="337">
        <v>0.79375000000000007</v>
      </c>
      <c r="AD28" s="286">
        <v>1999</v>
      </c>
      <c r="AE28" s="286">
        <f>SUM(AD28-AB28)</f>
        <v>54</v>
      </c>
      <c r="AF28" s="323" t="s">
        <v>311</v>
      </c>
    </row>
    <row r="29" spans="1:32" ht="13.5" customHeight="1" x14ac:dyDescent="0.3">
      <c r="A29" s="292"/>
      <c r="B29" s="293" t="s">
        <v>334</v>
      </c>
      <c r="C29" s="294"/>
      <c r="D29" s="295"/>
      <c r="E29" s="296">
        <f>SUM(E4:E28)/25</f>
        <v>0.63500000000000001</v>
      </c>
      <c r="F29" s="536" t="s">
        <v>335</v>
      </c>
      <c r="G29" s="536"/>
      <c r="H29" s="297">
        <f>SUM(E4:E13)/10</f>
        <v>0.61618055555555551</v>
      </c>
      <c r="I29" s="298"/>
      <c r="J29" s="293" t="s">
        <v>334</v>
      </c>
      <c r="K29" s="294"/>
      <c r="L29" s="295"/>
      <c r="M29" s="296">
        <f>SUM(M4:M28)/25</f>
        <v>0.66208333333333313</v>
      </c>
      <c r="N29" s="536" t="s">
        <v>335</v>
      </c>
      <c r="O29" s="536"/>
      <c r="P29" s="299">
        <f>SUM(M4:M13)/10</f>
        <v>0.64020833333333327</v>
      </c>
      <c r="Q29" s="292"/>
      <c r="R29" s="293" t="s">
        <v>334</v>
      </c>
      <c r="S29" s="294"/>
      <c r="T29" s="295"/>
      <c r="U29" s="296">
        <f>SUM(U4:U28)/25</f>
        <v>0.68408333333333327</v>
      </c>
      <c r="V29" s="536" t="s">
        <v>335</v>
      </c>
      <c r="W29" s="536"/>
      <c r="X29" s="297">
        <f>SUM(U4:U13)/10</f>
        <v>0.65673611111111119</v>
      </c>
      <c r="Y29" s="298"/>
      <c r="Z29" s="293" t="s">
        <v>334</v>
      </c>
      <c r="AA29" s="294"/>
      <c r="AB29" s="295"/>
      <c r="AC29" s="296">
        <f>SUM(AC4:AC28)/25</f>
        <v>0.72950000000000015</v>
      </c>
      <c r="AD29" s="536" t="s">
        <v>335</v>
      </c>
      <c r="AE29" s="536"/>
      <c r="AF29" s="297">
        <f>SUM(AC4:AC13)/10</f>
        <v>0.67826388888888889</v>
      </c>
    </row>
    <row r="30" spans="1:32" ht="13.5" customHeight="1" x14ac:dyDescent="0.3">
      <c r="A30" s="529" t="s">
        <v>336</v>
      </c>
      <c r="B30" s="533"/>
      <c r="C30" s="533"/>
      <c r="D30" s="533"/>
      <c r="E30" s="533"/>
      <c r="F30" s="533"/>
      <c r="G30" s="533"/>
      <c r="H30" s="535"/>
      <c r="I30" s="537" t="s">
        <v>337</v>
      </c>
      <c r="J30" s="538"/>
      <c r="K30" s="538"/>
      <c r="L30" s="538"/>
      <c r="M30" s="538"/>
      <c r="N30" s="538"/>
      <c r="O30" s="538"/>
      <c r="P30" s="539"/>
      <c r="Q30" s="540" t="s">
        <v>148</v>
      </c>
      <c r="R30" s="538"/>
      <c r="S30" s="538"/>
      <c r="T30" s="538"/>
      <c r="U30" s="538"/>
      <c r="V30" s="538"/>
      <c r="W30" s="538"/>
      <c r="X30" s="541"/>
      <c r="Y30" s="540" t="s">
        <v>338</v>
      </c>
      <c r="Z30" s="538"/>
      <c r="AA30" s="538"/>
      <c r="AB30" s="538"/>
      <c r="AC30" s="538"/>
      <c r="AD30" s="538"/>
      <c r="AE30" s="538"/>
      <c r="AF30" s="541"/>
    </row>
    <row r="31" spans="1:32" ht="13.5" customHeight="1" x14ac:dyDescent="0.3">
      <c r="A31" s="278" t="s">
        <v>193</v>
      </c>
      <c r="B31" s="279" t="s">
        <v>194</v>
      </c>
      <c r="C31" s="279" t="s">
        <v>195</v>
      </c>
      <c r="D31" s="280" t="s">
        <v>4</v>
      </c>
      <c r="E31" s="279" t="s">
        <v>278</v>
      </c>
      <c r="F31" s="281" t="s">
        <v>310</v>
      </c>
      <c r="G31" s="280" t="s">
        <v>5</v>
      </c>
      <c r="H31" s="282" t="s">
        <v>280</v>
      </c>
      <c r="I31" s="300" t="s">
        <v>193</v>
      </c>
      <c r="J31" s="301" t="s">
        <v>194</v>
      </c>
      <c r="K31" s="301" t="s">
        <v>195</v>
      </c>
      <c r="L31" s="302" t="s">
        <v>4</v>
      </c>
      <c r="M31" s="301" t="s">
        <v>278</v>
      </c>
      <c r="N31" s="281" t="s">
        <v>310</v>
      </c>
      <c r="O31" s="302" t="s">
        <v>5</v>
      </c>
      <c r="P31" s="284" t="s">
        <v>280</v>
      </c>
      <c r="Q31" s="303" t="s">
        <v>193</v>
      </c>
      <c r="R31" s="301" t="s">
        <v>194</v>
      </c>
      <c r="S31" s="301" t="s">
        <v>195</v>
      </c>
      <c r="T31" s="302" t="s">
        <v>4</v>
      </c>
      <c r="U31" s="301" t="s">
        <v>278</v>
      </c>
      <c r="V31" s="281" t="s">
        <v>310</v>
      </c>
      <c r="W31" s="302" t="s">
        <v>5</v>
      </c>
      <c r="X31" s="282" t="s">
        <v>280</v>
      </c>
      <c r="Y31" s="303" t="s">
        <v>193</v>
      </c>
      <c r="Z31" s="301" t="s">
        <v>194</v>
      </c>
      <c r="AA31" s="301" t="s">
        <v>195</v>
      </c>
      <c r="AB31" s="302" t="s">
        <v>4</v>
      </c>
      <c r="AC31" s="301" t="s">
        <v>278</v>
      </c>
      <c r="AD31" s="281" t="s">
        <v>310</v>
      </c>
      <c r="AE31" s="302" t="s">
        <v>5</v>
      </c>
      <c r="AF31" s="282" t="s">
        <v>280</v>
      </c>
    </row>
    <row r="32" spans="1:32" s="210" customFormat="1" ht="13.5" customHeight="1" x14ac:dyDescent="0.3">
      <c r="A32" s="285">
        <v>1</v>
      </c>
      <c r="B32" s="328" t="s">
        <v>221</v>
      </c>
      <c r="C32" s="286">
        <f>SUM(2016-D32)</f>
        <v>63</v>
      </c>
      <c r="D32" s="288">
        <v>1953</v>
      </c>
      <c r="E32" s="337">
        <v>0.75</v>
      </c>
      <c r="F32" s="288">
        <v>2013</v>
      </c>
      <c r="G32" s="289">
        <f t="shared" ref="G32:G56" si="8">SUM(F32-D32)</f>
        <v>60</v>
      </c>
      <c r="H32" s="323"/>
      <c r="I32" s="287">
        <v>1</v>
      </c>
      <c r="J32" s="330" t="s">
        <v>218</v>
      </c>
      <c r="K32" s="286">
        <f t="shared" ref="K32:K56" si="9">SUM(2016-L32)</f>
        <v>39</v>
      </c>
      <c r="L32" s="304">
        <v>1977</v>
      </c>
      <c r="M32" s="341">
        <v>0.69930555555555562</v>
      </c>
      <c r="N32" s="286">
        <v>2008</v>
      </c>
      <c r="O32" s="286">
        <f t="shared" ref="O32:O56" si="10">SUM(N32-L32)</f>
        <v>31</v>
      </c>
      <c r="P32" s="324" t="s">
        <v>311</v>
      </c>
      <c r="Q32" s="285">
        <v>1</v>
      </c>
      <c r="R32" s="330" t="s">
        <v>222</v>
      </c>
      <c r="S32" s="286">
        <f t="shared" ref="S32:S56" si="11">SUM(2016-T32)</f>
        <v>52</v>
      </c>
      <c r="T32" s="304">
        <v>1964</v>
      </c>
      <c r="U32" s="341">
        <v>0.70624999999999993</v>
      </c>
      <c r="V32" s="286">
        <v>1999</v>
      </c>
      <c r="W32" s="289">
        <f t="shared" ref="W32:W56" si="12">SUM(V32-T32)</f>
        <v>35</v>
      </c>
      <c r="X32" s="323" t="s">
        <v>311</v>
      </c>
      <c r="Y32" s="285">
        <v>1</v>
      </c>
      <c r="Z32" s="330" t="s">
        <v>175</v>
      </c>
      <c r="AA32" s="286">
        <f t="shared" ref="AA32:AA50" si="13">SUM(2016-AB32)</f>
        <v>51</v>
      </c>
      <c r="AB32" s="304">
        <v>1965</v>
      </c>
      <c r="AC32" s="341">
        <v>0.8305555555555556</v>
      </c>
      <c r="AD32" s="286">
        <v>2015</v>
      </c>
      <c r="AE32" s="289">
        <f t="shared" ref="AE32:AE50" si="14">SUM(AD32-AB32)</f>
        <v>50</v>
      </c>
      <c r="AF32" s="323"/>
    </row>
    <row r="33" spans="1:35" s="210" customFormat="1" ht="13.5" customHeight="1" x14ac:dyDescent="0.3">
      <c r="A33" s="285">
        <v>2</v>
      </c>
      <c r="B33" s="322" t="s">
        <v>314</v>
      </c>
      <c r="C33" s="286" t="s">
        <v>64</v>
      </c>
      <c r="D33" s="286">
        <v>1951</v>
      </c>
      <c r="E33" s="337">
        <v>0.77222222222222225</v>
      </c>
      <c r="F33" s="286">
        <v>2011</v>
      </c>
      <c r="G33" s="286">
        <f t="shared" si="8"/>
        <v>60</v>
      </c>
      <c r="H33" s="323" t="s">
        <v>311</v>
      </c>
      <c r="I33" s="287">
        <v>2</v>
      </c>
      <c r="J33" s="330" t="s">
        <v>139</v>
      </c>
      <c r="K33" s="286">
        <f t="shared" si="9"/>
        <v>33</v>
      </c>
      <c r="L33" s="304">
        <v>1983</v>
      </c>
      <c r="M33" s="341">
        <v>0.73749999999999993</v>
      </c>
      <c r="N33" s="286">
        <v>2015</v>
      </c>
      <c r="O33" s="286">
        <f t="shared" si="10"/>
        <v>32</v>
      </c>
      <c r="P33" s="324"/>
      <c r="Q33" s="285">
        <v>2</v>
      </c>
      <c r="R33" s="330" t="s">
        <v>150</v>
      </c>
      <c r="S33" s="286">
        <f t="shared" si="11"/>
        <v>39</v>
      </c>
      <c r="T33" s="304">
        <v>1977</v>
      </c>
      <c r="U33" s="341">
        <v>0.75416666666666676</v>
      </c>
      <c r="V33" s="286">
        <v>2015</v>
      </c>
      <c r="W33" s="289">
        <f t="shared" si="12"/>
        <v>38</v>
      </c>
      <c r="X33" s="323"/>
      <c r="Y33" s="285">
        <v>2</v>
      </c>
      <c r="Z33" s="330" t="s">
        <v>255</v>
      </c>
      <c r="AA33" s="286">
        <f t="shared" si="13"/>
        <v>52</v>
      </c>
      <c r="AB33" s="304">
        <v>1964</v>
      </c>
      <c r="AC33" s="341">
        <v>0.92291666666666661</v>
      </c>
      <c r="AD33" s="286">
        <v>2014</v>
      </c>
      <c r="AE33" s="286">
        <f t="shared" si="14"/>
        <v>50</v>
      </c>
      <c r="AF33" s="323"/>
    </row>
    <row r="34" spans="1:35" s="210" customFormat="1" ht="13.5" customHeight="1" x14ac:dyDescent="0.3">
      <c r="A34" s="285">
        <v>3</v>
      </c>
      <c r="B34" s="331" t="s">
        <v>85</v>
      </c>
      <c r="C34" s="286">
        <f>SUM(2016-D34)</f>
        <v>61</v>
      </c>
      <c r="D34" s="286">
        <v>1955</v>
      </c>
      <c r="E34" s="337">
        <v>0.80069444444444438</v>
      </c>
      <c r="F34" s="286">
        <v>2015</v>
      </c>
      <c r="G34" s="289">
        <f t="shared" si="8"/>
        <v>60</v>
      </c>
      <c r="H34" s="323"/>
      <c r="I34" s="287">
        <v>3</v>
      </c>
      <c r="J34" s="330" t="s">
        <v>339</v>
      </c>
      <c r="K34" s="286">
        <f t="shared" si="9"/>
        <v>32</v>
      </c>
      <c r="L34" s="304">
        <v>1984</v>
      </c>
      <c r="M34" s="341">
        <v>0.74583333333333324</v>
      </c>
      <c r="N34" s="286">
        <v>2000</v>
      </c>
      <c r="O34" s="286">
        <f t="shared" si="10"/>
        <v>16</v>
      </c>
      <c r="P34" s="324"/>
      <c r="Q34" s="285">
        <v>3</v>
      </c>
      <c r="R34" s="330" t="s">
        <v>218</v>
      </c>
      <c r="S34" s="286">
        <f t="shared" si="11"/>
        <v>39</v>
      </c>
      <c r="T34" s="304">
        <v>1977</v>
      </c>
      <c r="U34" s="341">
        <v>0.76180555555555562</v>
      </c>
      <c r="V34" s="290">
        <v>2016</v>
      </c>
      <c r="W34" s="289">
        <f t="shared" si="12"/>
        <v>39</v>
      </c>
      <c r="X34" s="343">
        <v>2</v>
      </c>
      <c r="Y34" s="285">
        <v>3</v>
      </c>
      <c r="Z34" s="330" t="s">
        <v>231</v>
      </c>
      <c r="AA34" s="286">
        <f t="shared" si="13"/>
        <v>56</v>
      </c>
      <c r="AB34" s="304">
        <v>1960</v>
      </c>
      <c r="AC34" s="341">
        <v>0.95763888888888893</v>
      </c>
      <c r="AD34" s="286">
        <v>2010</v>
      </c>
      <c r="AE34" s="289">
        <f t="shared" si="14"/>
        <v>50</v>
      </c>
      <c r="AF34" s="323"/>
      <c r="AI34" s="336"/>
    </row>
    <row r="35" spans="1:35" s="210" customFormat="1" ht="13.5" customHeight="1" x14ac:dyDescent="0.3">
      <c r="A35" s="285">
        <v>4</v>
      </c>
      <c r="B35" s="322" t="s">
        <v>223</v>
      </c>
      <c r="C35" s="286">
        <f>SUM(2016-D35)</f>
        <v>67</v>
      </c>
      <c r="D35" s="286">
        <v>1949</v>
      </c>
      <c r="E35" s="337">
        <v>0.81180555555555556</v>
      </c>
      <c r="F35" s="286">
        <v>2009</v>
      </c>
      <c r="G35" s="286">
        <f t="shared" si="8"/>
        <v>60</v>
      </c>
      <c r="H35" s="323"/>
      <c r="I35" s="287">
        <v>4</v>
      </c>
      <c r="J35" s="330" t="s">
        <v>222</v>
      </c>
      <c r="K35" s="286">
        <f t="shared" si="9"/>
        <v>52</v>
      </c>
      <c r="L35" s="304">
        <v>1964</v>
      </c>
      <c r="M35" s="341">
        <v>0.74652777777777779</v>
      </c>
      <c r="N35" s="286">
        <v>1998</v>
      </c>
      <c r="O35" s="286">
        <f t="shared" si="10"/>
        <v>34</v>
      </c>
      <c r="P35" s="324" t="s">
        <v>311</v>
      </c>
      <c r="Q35" s="285">
        <v>4</v>
      </c>
      <c r="R35" s="330" t="s">
        <v>231</v>
      </c>
      <c r="S35" s="286">
        <f t="shared" si="11"/>
        <v>56</v>
      </c>
      <c r="T35" s="304">
        <v>1960</v>
      </c>
      <c r="U35" s="341">
        <v>0.79236111111111107</v>
      </c>
      <c r="V35" s="286">
        <v>1999</v>
      </c>
      <c r="W35" s="289">
        <f t="shared" si="12"/>
        <v>39</v>
      </c>
      <c r="X35" s="323" t="s">
        <v>311</v>
      </c>
      <c r="Y35" s="285">
        <v>4</v>
      </c>
      <c r="Z35" s="330" t="s">
        <v>265</v>
      </c>
      <c r="AA35" s="286">
        <f t="shared" si="13"/>
        <v>62</v>
      </c>
      <c r="AB35" s="304">
        <v>1954</v>
      </c>
      <c r="AC35" s="341" t="s">
        <v>168</v>
      </c>
      <c r="AD35" s="286">
        <v>2009</v>
      </c>
      <c r="AE35" s="289">
        <f t="shared" si="14"/>
        <v>55</v>
      </c>
      <c r="AF35" s="323"/>
    </row>
    <row r="36" spans="1:35" s="210" customFormat="1" ht="13.5" customHeight="1" x14ac:dyDescent="0.3">
      <c r="A36" s="285">
        <v>5</v>
      </c>
      <c r="B36" s="322" t="s">
        <v>340</v>
      </c>
      <c r="C36" s="286" t="s">
        <v>64</v>
      </c>
      <c r="D36" s="286">
        <v>1932</v>
      </c>
      <c r="E36" s="337">
        <v>0.81319444444444444</v>
      </c>
      <c r="F36" s="286">
        <v>1994</v>
      </c>
      <c r="G36" s="286">
        <f t="shared" si="8"/>
        <v>62</v>
      </c>
      <c r="H36" s="323" t="s">
        <v>311</v>
      </c>
      <c r="I36" s="287">
        <v>5</v>
      </c>
      <c r="J36" s="330" t="s">
        <v>227</v>
      </c>
      <c r="K36" s="286">
        <f t="shared" si="9"/>
        <v>24</v>
      </c>
      <c r="L36" s="304">
        <v>1992</v>
      </c>
      <c r="M36" s="341">
        <v>0.77430555555555547</v>
      </c>
      <c r="N36" s="286">
        <v>2014</v>
      </c>
      <c r="O36" s="286">
        <f t="shared" si="10"/>
        <v>22</v>
      </c>
      <c r="P36" s="324"/>
      <c r="Q36" s="285">
        <v>5</v>
      </c>
      <c r="R36" s="330" t="s">
        <v>235</v>
      </c>
      <c r="S36" s="286">
        <f t="shared" si="11"/>
        <v>41</v>
      </c>
      <c r="T36" s="304">
        <v>1975</v>
      </c>
      <c r="U36" s="341">
        <v>0.80625000000000002</v>
      </c>
      <c r="V36" s="286">
        <v>2010</v>
      </c>
      <c r="W36" s="289">
        <f t="shared" si="12"/>
        <v>35</v>
      </c>
      <c r="X36" s="323"/>
      <c r="Y36" s="285">
        <v>5</v>
      </c>
      <c r="Z36" s="330" t="s">
        <v>171</v>
      </c>
      <c r="AA36" s="286">
        <f t="shared" si="13"/>
        <v>51</v>
      </c>
      <c r="AB36" s="304">
        <v>1965</v>
      </c>
      <c r="AC36" s="342" t="s">
        <v>126</v>
      </c>
      <c r="AD36" s="286">
        <v>2015</v>
      </c>
      <c r="AE36" s="289">
        <f t="shared" si="14"/>
        <v>50</v>
      </c>
      <c r="AF36" s="323"/>
    </row>
    <row r="37" spans="1:35" s="210" customFormat="1" ht="13.5" customHeight="1" x14ac:dyDescent="0.3">
      <c r="A37" s="285">
        <v>6</v>
      </c>
      <c r="B37" s="322" t="s">
        <v>135</v>
      </c>
      <c r="C37" s="286">
        <f t="shared" ref="C37:C45" si="15">SUM(2016-D37)</f>
        <v>69</v>
      </c>
      <c r="D37" s="286">
        <v>1947</v>
      </c>
      <c r="E37" s="337">
        <v>0.81458333333333333</v>
      </c>
      <c r="F37" s="286">
        <v>2008</v>
      </c>
      <c r="G37" s="286">
        <f t="shared" si="8"/>
        <v>61</v>
      </c>
      <c r="H37" s="323"/>
      <c r="I37" s="287">
        <v>6</v>
      </c>
      <c r="J37" s="330" t="s">
        <v>228</v>
      </c>
      <c r="K37" s="286">
        <f t="shared" si="9"/>
        <v>24</v>
      </c>
      <c r="L37" s="304">
        <v>1992</v>
      </c>
      <c r="M37" s="341">
        <v>0.77569444444444446</v>
      </c>
      <c r="N37" s="286">
        <v>2014</v>
      </c>
      <c r="O37" s="286">
        <f t="shared" si="10"/>
        <v>22</v>
      </c>
      <c r="P37" s="324"/>
      <c r="Q37" s="285">
        <v>6</v>
      </c>
      <c r="R37" s="330" t="s">
        <v>166</v>
      </c>
      <c r="S37" s="286">
        <f t="shared" si="11"/>
        <v>39</v>
      </c>
      <c r="T37" s="304">
        <v>1977</v>
      </c>
      <c r="U37" s="341">
        <v>0.81736111111111109</v>
      </c>
      <c r="V37" s="286">
        <v>2014</v>
      </c>
      <c r="W37" s="289">
        <f t="shared" si="12"/>
        <v>37</v>
      </c>
      <c r="X37" s="323"/>
      <c r="Y37" s="285">
        <v>6</v>
      </c>
      <c r="Z37" s="330" t="s">
        <v>257</v>
      </c>
      <c r="AA37" s="286">
        <f t="shared" si="13"/>
        <v>53</v>
      </c>
      <c r="AB37" s="304">
        <v>1963</v>
      </c>
      <c r="AC37" s="342" t="s">
        <v>258</v>
      </c>
      <c r="AD37" s="286">
        <v>2013</v>
      </c>
      <c r="AE37" s="289">
        <f t="shared" si="14"/>
        <v>50</v>
      </c>
      <c r="AF37" s="323"/>
    </row>
    <row r="38" spans="1:35" s="210" customFormat="1" ht="13.5" customHeight="1" x14ac:dyDescent="0.3">
      <c r="A38" s="285">
        <v>7</v>
      </c>
      <c r="B38" s="322" t="s">
        <v>341</v>
      </c>
      <c r="C38" s="286">
        <f t="shared" si="15"/>
        <v>66</v>
      </c>
      <c r="D38" s="286">
        <v>1950</v>
      </c>
      <c r="E38" s="337">
        <v>0.82500000000000007</v>
      </c>
      <c r="F38" s="286">
        <v>2012</v>
      </c>
      <c r="G38" s="286">
        <f t="shared" si="8"/>
        <v>62</v>
      </c>
      <c r="H38" s="323"/>
      <c r="I38" s="287">
        <v>7</v>
      </c>
      <c r="J38" s="330" t="s">
        <v>229</v>
      </c>
      <c r="K38" s="286">
        <f t="shared" si="9"/>
        <v>34</v>
      </c>
      <c r="L38" s="304">
        <v>1982</v>
      </c>
      <c r="M38" s="341">
        <v>0.78402777777777777</v>
      </c>
      <c r="N38" s="286">
        <v>1997</v>
      </c>
      <c r="O38" s="286">
        <f t="shared" si="10"/>
        <v>15</v>
      </c>
      <c r="P38" s="324"/>
      <c r="Q38" s="285">
        <v>7</v>
      </c>
      <c r="R38" s="330" t="s">
        <v>237</v>
      </c>
      <c r="S38" s="286">
        <f t="shared" si="11"/>
        <v>41</v>
      </c>
      <c r="T38" s="304">
        <v>1975</v>
      </c>
      <c r="U38" s="341">
        <v>0.81805555555555554</v>
      </c>
      <c r="V38" s="290">
        <v>2016</v>
      </c>
      <c r="W38" s="289">
        <f t="shared" si="12"/>
        <v>41</v>
      </c>
      <c r="X38" s="343">
        <v>2</v>
      </c>
      <c r="Y38" s="285">
        <v>7</v>
      </c>
      <c r="Z38" s="322" t="s">
        <v>176</v>
      </c>
      <c r="AA38" s="286">
        <f t="shared" si="13"/>
        <v>53</v>
      </c>
      <c r="AB38" s="286">
        <v>1963</v>
      </c>
      <c r="AC38" s="342" t="s">
        <v>262</v>
      </c>
      <c r="AD38" s="286">
        <v>2013</v>
      </c>
      <c r="AE38" s="289">
        <f t="shared" si="14"/>
        <v>50</v>
      </c>
      <c r="AF38" s="323"/>
    </row>
    <row r="39" spans="1:35" s="210" customFormat="1" ht="13.5" customHeight="1" x14ac:dyDescent="0.3">
      <c r="A39" s="285">
        <v>8</v>
      </c>
      <c r="B39" s="322" t="s">
        <v>342</v>
      </c>
      <c r="C39" s="286">
        <f t="shared" si="15"/>
        <v>82</v>
      </c>
      <c r="D39" s="286">
        <v>1934</v>
      </c>
      <c r="E39" s="337">
        <v>0.8256944444444444</v>
      </c>
      <c r="F39" s="286">
        <v>1994</v>
      </c>
      <c r="G39" s="286">
        <f t="shared" si="8"/>
        <v>60</v>
      </c>
      <c r="H39" s="323"/>
      <c r="I39" s="287">
        <v>8</v>
      </c>
      <c r="J39" s="330" t="s">
        <v>146</v>
      </c>
      <c r="K39" s="286">
        <f t="shared" si="9"/>
        <v>20</v>
      </c>
      <c r="L39" s="304">
        <v>1996</v>
      </c>
      <c r="M39" s="341">
        <v>0.78888888888888886</v>
      </c>
      <c r="N39" s="286">
        <v>2015</v>
      </c>
      <c r="O39" s="286">
        <f t="shared" si="10"/>
        <v>19</v>
      </c>
      <c r="P39" s="324"/>
      <c r="Q39" s="285">
        <v>8</v>
      </c>
      <c r="R39" s="330" t="s">
        <v>343</v>
      </c>
      <c r="S39" s="286">
        <f t="shared" si="11"/>
        <v>52</v>
      </c>
      <c r="T39" s="304">
        <v>1964</v>
      </c>
      <c r="U39" s="341">
        <v>0.82013888888888886</v>
      </c>
      <c r="V39" s="286">
        <v>2010</v>
      </c>
      <c r="W39" s="289">
        <f t="shared" si="12"/>
        <v>46</v>
      </c>
      <c r="X39" s="323" t="s">
        <v>311</v>
      </c>
      <c r="Y39" s="285">
        <v>8</v>
      </c>
      <c r="Z39" s="330" t="s">
        <v>267</v>
      </c>
      <c r="AA39" s="286">
        <f t="shared" si="13"/>
        <v>67</v>
      </c>
      <c r="AB39" s="304">
        <v>1949</v>
      </c>
      <c r="AC39" s="341" t="s">
        <v>263</v>
      </c>
      <c r="AD39" s="286">
        <v>2003</v>
      </c>
      <c r="AE39" s="289">
        <f t="shared" si="14"/>
        <v>54</v>
      </c>
      <c r="AF39" s="323"/>
    </row>
    <row r="40" spans="1:35" s="210" customFormat="1" ht="13.5" customHeight="1" x14ac:dyDescent="0.3">
      <c r="A40" s="285">
        <v>9</v>
      </c>
      <c r="B40" s="322" t="s">
        <v>240</v>
      </c>
      <c r="C40" s="286">
        <f t="shared" si="15"/>
        <v>67</v>
      </c>
      <c r="D40" s="286">
        <v>1949</v>
      </c>
      <c r="E40" s="337">
        <v>0.83263888888888893</v>
      </c>
      <c r="F40" s="286">
        <v>2009</v>
      </c>
      <c r="G40" s="286">
        <f t="shared" si="8"/>
        <v>60</v>
      </c>
      <c r="H40" s="323"/>
      <c r="I40" s="287">
        <v>9</v>
      </c>
      <c r="J40" s="330" t="s">
        <v>233</v>
      </c>
      <c r="K40" s="286">
        <f t="shared" si="9"/>
        <v>25</v>
      </c>
      <c r="L40" s="304">
        <v>1991</v>
      </c>
      <c r="M40" s="341">
        <v>0.79305555555555562</v>
      </c>
      <c r="N40" s="286">
        <v>2014</v>
      </c>
      <c r="O40" s="286">
        <f t="shared" si="10"/>
        <v>23</v>
      </c>
      <c r="P40" s="324"/>
      <c r="Q40" s="285">
        <v>9</v>
      </c>
      <c r="R40" s="330" t="s">
        <v>238</v>
      </c>
      <c r="S40" s="286">
        <f t="shared" si="11"/>
        <v>43</v>
      </c>
      <c r="T40" s="304">
        <v>1973</v>
      </c>
      <c r="U40" s="341">
        <v>0.8222222222222223</v>
      </c>
      <c r="V40" s="286">
        <v>2012</v>
      </c>
      <c r="W40" s="289">
        <f t="shared" si="12"/>
        <v>39</v>
      </c>
      <c r="X40" s="324"/>
      <c r="Y40" s="285">
        <v>9</v>
      </c>
      <c r="Z40" s="322" t="s">
        <v>173</v>
      </c>
      <c r="AA40" s="286">
        <f t="shared" si="13"/>
        <v>56</v>
      </c>
      <c r="AB40" s="286">
        <v>1960</v>
      </c>
      <c r="AC40" s="342" t="s">
        <v>174</v>
      </c>
      <c r="AD40" s="286">
        <v>2015</v>
      </c>
      <c r="AE40" s="286">
        <f t="shared" si="14"/>
        <v>55</v>
      </c>
      <c r="AF40" s="323"/>
    </row>
    <row r="41" spans="1:35" s="210" customFormat="1" ht="13.5" customHeight="1" x14ac:dyDescent="0.3">
      <c r="A41" s="285">
        <v>10</v>
      </c>
      <c r="B41" s="322" t="s">
        <v>246</v>
      </c>
      <c r="C41" s="286">
        <f t="shared" si="15"/>
        <v>76</v>
      </c>
      <c r="D41" s="286">
        <v>1940</v>
      </c>
      <c r="E41" s="337">
        <v>0.84930555555555554</v>
      </c>
      <c r="F41" s="286">
        <v>2007</v>
      </c>
      <c r="G41" s="286">
        <f t="shared" si="8"/>
        <v>67</v>
      </c>
      <c r="H41" s="323"/>
      <c r="I41" s="287">
        <v>10</v>
      </c>
      <c r="J41" s="330" t="s">
        <v>234</v>
      </c>
      <c r="K41" s="286">
        <f t="shared" si="9"/>
        <v>32</v>
      </c>
      <c r="L41" s="304">
        <v>1984</v>
      </c>
      <c r="M41" s="341">
        <v>0.79652777777777783</v>
      </c>
      <c r="N41" s="286">
        <v>2003</v>
      </c>
      <c r="O41" s="286">
        <f t="shared" si="10"/>
        <v>19</v>
      </c>
      <c r="P41" s="324"/>
      <c r="Q41" s="285">
        <v>10</v>
      </c>
      <c r="R41" s="330" t="s">
        <v>154</v>
      </c>
      <c r="S41" s="286">
        <f t="shared" si="11"/>
        <v>37</v>
      </c>
      <c r="T41" s="304">
        <v>1979</v>
      </c>
      <c r="U41" s="341">
        <v>0.82291666666666663</v>
      </c>
      <c r="V41" s="286">
        <v>2015</v>
      </c>
      <c r="W41" s="289">
        <f t="shared" si="12"/>
        <v>36</v>
      </c>
      <c r="X41" s="323"/>
      <c r="Y41" s="285">
        <v>10</v>
      </c>
      <c r="Z41" s="330" t="s">
        <v>177</v>
      </c>
      <c r="AA41" s="286">
        <f t="shared" si="13"/>
        <v>68</v>
      </c>
      <c r="AB41" s="304">
        <v>1948</v>
      </c>
      <c r="AC41" s="341" t="s">
        <v>76</v>
      </c>
      <c r="AD41" s="286">
        <v>2008</v>
      </c>
      <c r="AE41" s="289">
        <f t="shared" si="14"/>
        <v>60</v>
      </c>
      <c r="AF41" s="323"/>
    </row>
    <row r="42" spans="1:35" s="210" customFormat="1" ht="13.5" customHeight="1" x14ac:dyDescent="0.3">
      <c r="A42" s="285">
        <v>11</v>
      </c>
      <c r="B42" s="322" t="s">
        <v>125</v>
      </c>
      <c r="C42" s="286">
        <f t="shared" si="15"/>
        <v>68</v>
      </c>
      <c r="D42" s="286">
        <v>1948</v>
      </c>
      <c r="E42" s="337">
        <v>0.84930555555555554</v>
      </c>
      <c r="F42" s="286">
        <v>2009</v>
      </c>
      <c r="G42" s="286">
        <f t="shared" si="8"/>
        <v>61</v>
      </c>
      <c r="H42" s="323"/>
      <c r="I42" s="287">
        <v>11</v>
      </c>
      <c r="J42" s="330" t="s">
        <v>231</v>
      </c>
      <c r="K42" s="286">
        <f t="shared" si="9"/>
        <v>56</v>
      </c>
      <c r="L42" s="304">
        <v>1960</v>
      </c>
      <c r="M42" s="341">
        <v>0.80138888888888893</v>
      </c>
      <c r="N42" s="286">
        <v>1991</v>
      </c>
      <c r="O42" s="286">
        <f t="shared" si="10"/>
        <v>31</v>
      </c>
      <c r="P42" s="324" t="s">
        <v>311</v>
      </c>
      <c r="Q42" s="285">
        <v>11</v>
      </c>
      <c r="R42" s="330" t="s">
        <v>152</v>
      </c>
      <c r="S42" s="286">
        <f t="shared" si="11"/>
        <v>43</v>
      </c>
      <c r="T42" s="304">
        <v>1973</v>
      </c>
      <c r="U42" s="341">
        <v>0.8256944444444444</v>
      </c>
      <c r="V42" s="286">
        <v>2014</v>
      </c>
      <c r="W42" s="289">
        <f t="shared" si="12"/>
        <v>41</v>
      </c>
      <c r="X42" s="323"/>
      <c r="Y42" s="285">
        <v>11</v>
      </c>
      <c r="Z42" s="330" t="s">
        <v>272</v>
      </c>
      <c r="AA42" s="286">
        <f t="shared" si="13"/>
        <v>70</v>
      </c>
      <c r="AB42" s="304">
        <v>1946</v>
      </c>
      <c r="AC42" s="341" t="s">
        <v>271</v>
      </c>
      <c r="AD42" s="286">
        <v>1998</v>
      </c>
      <c r="AE42" s="289">
        <f t="shared" si="14"/>
        <v>52</v>
      </c>
      <c r="AF42" s="323"/>
    </row>
    <row r="43" spans="1:35" s="210" customFormat="1" ht="13.5" customHeight="1" x14ac:dyDescent="0.3">
      <c r="A43" s="285">
        <v>12</v>
      </c>
      <c r="B43" s="322" t="s">
        <v>344</v>
      </c>
      <c r="C43" s="286">
        <f t="shared" si="15"/>
        <v>79</v>
      </c>
      <c r="D43" s="286">
        <v>1937</v>
      </c>
      <c r="E43" s="337">
        <v>0.86111111111111116</v>
      </c>
      <c r="F43" s="286">
        <v>1998</v>
      </c>
      <c r="G43" s="286">
        <f t="shared" si="8"/>
        <v>61</v>
      </c>
      <c r="H43" s="323"/>
      <c r="I43" s="287">
        <v>12</v>
      </c>
      <c r="J43" s="330" t="s">
        <v>143</v>
      </c>
      <c r="K43" s="286">
        <f t="shared" si="9"/>
        <v>35</v>
      </c>
      <c r="L43" s="304">
        <v>1981</v>
      </c>
      <c r="M43" s="341">
        <v>0.80972222222222223</v>
      </c>
      <c r="N43" s="286">
        <v>2015</v>
      </c>
      <c r="O43" s="286">
        <f t="shared" si="10"/>
        <v>34</v>
      </c>
      <c r="P43" s="324" t="s">
        <v>311</v>
      </c>
      <c r="Q43" s="285">
        <v>12</v>
      </c>
      <c r="R43" s="330" t="s">
        <v>242</v>
      </c>
      <c r="S43" s="286">
        <f t="shared" si="11"/>
        <v>57</v>
      </c>
      <c r="T43" s="304">
        <v>1959</v>
      </c>
      <c r="U43" s="341">
        <v>0.8340277777777777</v>
      </c>
      <c r="V43" s="286">
        <v>1994</v>
      </c>
      <c r="W43" s="289">
        <f t="shared" si="12"/>
        <v>35</v>
      </c>
      <c r="X43" s="323" t="s">
        <v>311</v>
      </c>
      <c r="Y43" s="285">
        <v>12</v>
      </c>
      <c r="Z43" s="330" t="s">
        <v>274</v>
      </c>
      <c r="AA43" s="286">
        <f t="shared" si="13"/>
        <v>74</v>
      </c>
      <c r="AB43" s="304">
        <v>1942</v>
      </c>
      <c r="AC43" s="341" t="s">
        <v>273</v>
      </c>
      <c r="AD43" s="286">
        <v>1992</v>
      </c>
      <c r="AE43" s="289">
        <f t="shared" si="14"/>
        <v>50</v>
      </c>
      <c r="AF43" s="323"/>
    </row>
    <row r="44" spans="1:35" s="210" customFormat="1" ht="13.5" customHeight="1" x14ac:dyDescent="0.3">
      <c r="A44" s="285">
        <v>13</v>
      </c>
      <c r="B44" s="322" t="s">
        <v>131</v>
      </c>
      <c r="C44" s="286">
        <f t="shared" si="15"/>
        <v>71</v>
      </c>
      <c r="D44" s="286">
        <v>1945</v>
      </c>
      <c r="E44" s="337">
        <v>0.8666666666666667</v>
      </c>
      <c r="F44" s="286">
        <v>2007</v>
      </c>
      <c r="G44" s="286">
        <f t="shared" si="8"/>
        <v>62</v>
      </c>
      <c r="H44" s="323"/>
      <c r="I44" s="287">
        <v>13</v>
      </c>
      <c r="J44" s="330" t="s">
        <v>236</v>
      </c>
      <c r="K44" s="286">
        <f t="shared" si="9"/>
        <v>33</v>
      </c>
      <c r="L44" s="304">
        <v>1983</v>
      </c>
      <c r="M44" s="341">
        <v>0.81388888888888899</v>
      </c>
      <c r="N44" s="286">
        <v>1998</v>
      </c>
      <c r="O44" s="286">
        <f t="shared" si="10"/>
        <v>15</v>
      </c>
      <c r="P44" s="323"/>
      <c r="Q44" s="285">
        <v>13</v>
      </c>
      <c r="R44" s="330" t="s">
        <v>175</v>
      </c>
      <c r="S44" s="286">
        <f t="shared" si="11"/>
        <v>51</v>
      </c>
      <c r="T44" s="304">
        <v>1965</v>
      </c>
      <c r="U44" s="341">
        <v>0.83888888888888891</v>
      </c>
      <c r="V44" s="288">
        <v>2011</v>
      </c>
      <c r="W44" s="289">
        <f t="shared" si="12"/>
        <v>46</v>
      </c>
      <c r="X44" s="323" t="s">
        <v>311</v>
      </c>
      <c r="Y44" s="285">
        <v>13</v>
      </c>
      <c r="Z44" s="330" t="s">
        <v>275</v>
      </c>
      <c r="AA44" s="286">
        <f t="shared" si="13"/>
        <v>77</v>
      </c>
      <c r="AB44" s="304">
        <v>1939</v>
      </c>
      <c r="AC44" s="341" t="s">
        <v>164</v>
      </c>
      <c r="AD44" s="288">
        <v>2005</v>
      </c>
      <c r="AE44" s="289">
        <f t="shared" si="14"/>
        <v>66</v>
      </c>
      <c r="AF44" s="323"/>
    </row>
    <row r="45" spans="1:35" s="210" customFormat="1" ht="13.5" customHeight="1" x14ac:dyDescent="0.3">
      <c r="A45" s="285">
        <v>14</v>
      </c>
      <c r="B45" s="322" t="s">
        <v>249</v>
      </c>
      <c r="C45" s="286">
        <f t="shared" si="15"/>
        <v>66</v>
      </c>
      <c r="D45" s="286">
        <v>1950</v>
      </c>
      <c r="E45" s="337">
        <v>0.86875000000000002</v>
      </c>
      <c r="F45" s="286">
        <v>2010</v>
      </c>
      <c r="G45" s="286">
        <f t="shared" si="8"/>
        <v>60</v>
      </c>
      <c r="H45" s="323"/>
      <c r="I45" s="287">
        <v>14</v>
      </c>
      <c r="J45" s="330" t="s">
        <v>345</v>
      </c>
      <c r="K45" s="286">
        <f t="shared" si="9"/>
        <v>30</v>
      </c>
      <c r="L45" s="304">
        <v>1986</v>
      </c>
      <c r="M45" s="341">
        <v>0.8222222222222223</v>
      </c>
      <c r="N45" s="286">
        <v>2008</v>
      </c>
      <c r="O45" s="286">
        <f t="shared" si="10"/>
        <v>22</v>
      </c>
      <c r="P45" s="324"/>
      <c r="Q45" s="285">
        <v>14</v>
      </c>
      <c r="R45" s="330" t="s">
        <v>247</v>
      </c>
      <c r="S45" s="286">
        <f t="shared" si="11"/>
        <v>47</v>
      </c>
      <c r="T45" s="304">
        <v>1969</v>
      </c>
      <c r="U45" s="341">
        <v>0.85972222222222217</v>
      </c>
      <c r="V45" s="286">
        <v>2013</v>
      </c>
      <c r="W45" s="289">
        <f t="shared" si="12"/>
        <v>44</v>
      </c>
      <c r="X45" s="323"/>
      <c r="Y45" s="285">
        <v>14</v>
      </c>
      <c r="Z45" s="330" t="s">
        <v>276</v>
      </c>
      <c r="AA45" s="286">
        <f t="shared" si="13"/>
        <v>60</v>
      </c>
      <c r="AB45" s="304">
        <v>1956</v>
      </c>
      <c r="AC45" s="341" t="s">
        <v>120</v>
      </c>
      <c r="AD45" s="286">
        <v>2011</v>
      </c>
      <c r="AE45" s="289">
        <f t="shared" si="14"/>
        <v>55</v>
      </c>
      <c r="AF45" s="323"/>
    </row>
    <row r="46" spans="1:35" s="210" customFormat="1" ht="13.5" customHeight="1" x14ac:dyDescent="0.3">
      <c r="A46" s="285">
        <v>15</v>
      </c>
      <c r="B46" s="322" t="s">
        <v>346</v>
      </c>
      <c r="C46" s="286" t="s">
        <v>64</v>
      </c>
      <c r="D46" s="286">
        <v>1931</v>
      </c>
      <c r="E46" s="337">
        <v>0.87013888888888891</v>
      </c>
      <c r="F46" s="286">
        <v>1994</v>
      </c>
      <c r="G46" s="286">
        <f t="shared" si="8"/>
        <v>63</v>
      </c>
      <c r="H46" s="323" t="s">
        <v>311</v>
      </c>
      <c r="I46" s="287">
        <v>15</v>
      </c>
      <c r="J46" s="330" t="s">
        <v>347</v>
      </c>
      <c r="K46" s="286">
        <f t="shared" si="9"/>
        <v>38</v>
      </c>
      <c r="L46" s="304">
        <v>1978</v>
      </c>
      <c r="M46" s="341">
        <v>0.82777777777777783</v>
      </c>
      <c r="N46" s="286">
        <v>1993</v>
      </c>
      <c r="O46" s="286">
        <f t="shared" si="10"/>
        <v>15</v>
      </c>
      <c r="P46" s="324" t="s">
        <v>311</v>
      </c>
      <c r="Q46" s="285">
        <v>15</v>
      </c>
      <c r="R46" s="291" t="s">
        <v>155</v>
      </c>
      <c r="S46" s="286">
        <f t="shared" si="11"/>
        <v>40</v>
      </c>
      <c r="T46" s="304">
        <v>1976</v>
      </c>
      <c r="U46" s="341">
        <v>0.86041666666666661</v>
      </c>
      <c r="V46" s="286">
        <v>2015</v>
      </c>
      <c r="W46" s="289">
        <f t="shared" si="12"/>
        <v>39</v>
      </c>
      <c r="X46" s="323"/>
      <c r="Y46" s="285">
        <v>15</v>
      </c>
      <c r="Z46" s="330" t="s">
        <v>277</v>
      </c>
      <c r="AA46" s="286">
        <f t="shared" si="13"/>
        <v>78</v>
      </c>
      <c r="AB46" s="304">
        <v>1938</v>
      </c>
      <c r="AC46" s="341" t="s">
        <v>266</v>
      </c>
      <c r="AD46" s="288">
        <v>2008</v>
      </c>
      <c r="AE46" s="289">
        <f t="shared" si="14"/>
        <v>70</v>
      </c>
      <c r="AF46" s="323"/>
    </row>
    <row r="47" spans="1:35" s="210" customFormat="1" ht="13.5" customHeight="1" x14ac:dyDescent="0.3">
      <c r="A47" s="285">
        <v>16</v>
      </c>
      <c r="B47" s="322" t="s">
        <v>130</v>
      </c>
      <c r="C47" s="286">
        <f t="shared" ref="C47:C56" si="16">SUM(2016-D47)</f>
        <v>71</v>
      </c>
      <c r="D47" s="286">
        <v>1945</v>
      </c>
      <c r="E47" s="337">
        <v>0.89236111111111116</v>
      </c>
      <c r="F47" s="286">
        <v>2005</v>
      </c>
      <c r="G47" s="286">
        <f t="shared" si="8"/>
        <v>60</v>
      </c>
      <c r="H47" s="323"/>
      <c r="I47" s="287">
        <v>16</v>
      </c>
      <c r="J47" s="330" t="s">
        <v>235</v>
      </c>
      <c r="K47" s="286">
        <f t="shared" si="9"/>
        <v>41</v>
      </c>
      <c r="L47" s="304">
        <v>1975</v>
      </c>
      <c r="M47" s="341">
        <v>0.82916666666666661</v>
      </c>
      <c r="N47" s="286">
        <v>2009</v>
      </c>
      <c r="O47" s="286">
        <f t="shared" si="10"/>
        <v>34</v>
      </c>
      <c r="P47" s="324" t="s">
        <v>311</v>
      </c>
      <c r="Q47" s="285">
        <v>16</v>
      </c>
      <c r="R47" s="330" t="s">
        <v>158</v>
      </c>
      <c r="S47" s="286">
        <f t="shared" si="11"/>
        <v>43</v>
      </c>
      <c r="T47" s="304">
        <v>1973</v>
      </c>
      <c r="U47" s="341">
        <v>0.8666666666666667</v>
      </c>
      <c r="V47" s="286">
        <v>2015</v>
      </c>
      <c r="W47" s="289">
        <f t="shared" si="12"/>
        <v>42</v>
      </c>
      <c r="X47" s="324"/>
      <c r="Y47" s="285">
        <v>16</v>
      </c>
      <c r="Z47" s="330" t="s">
        <v>180</v>
      </c>
      <c r="AA47" s="286">
        <f t="shared" si="13"/>
        <v>57</v>
      </c>
      <c r="AB47" s="304">
        <v>1959</v>
      </c>
      <c r="AC47" s="342" t="s">
        <v>270</v>
      </c>
      <c r="AD47" s="286">
        <v>2013</v>
      </c>
      <c r="AE47" s="289">
        <f t="shared" si="14"/>
        <v>54</v>
      </c>
      <c r="AF47" s="323"/>
    </row>
    <row r="48" spans="1:35" s="210" customFormat="1" ht="13.5" customHeight="1" x14ac:dyDescent="0.3">
      <c r="A48" s="285">
        <v>17</v>
      </c>
      <c r="B48" s="322" t="s">
        <v>330</v>
      </c>
      <c r="C48" s="286">
        <f t="shared" si="16"/>
        <v>68</v>
      </c>
      <c r="D48" s="286">
        <v>1948</v>
      </c>
      <c r="E48" s="337">
        <v>0.91249999999999998</v>
      </c>
      <c r="F48" s="286">
        <v>2008</v>
      </c>
      <c r="G48" s="286">
        <f t="shared" si="8"/>
        <v>60</v>
      </c>
      <c r="H48" s="332"/>
      <c r="I48" s="287">
        <v>17</v>
      </c>
      <c r="J48" s="330" t="s">
        <v>241</v>
      </c>
      <c r="K48" s="286">
        <f t="shared" si="9"/>
        <v>30</v>
      </c>
      <c r="L48" s="304">
        <v>1986</v>
      </c>
      <c r="M48" s="341">
        <v>0.83333333333333337</v>
      </c>
      <c r="N48" s="286">
        <v>2004</v>
      </c>
      <c r="O48" s="286">
        <f t="shared" si="10"/>
        <v>18</v>
      </c>
      <c r="P48" s="324"/>
      <c r="Q48" s="285">
        <v>17</v>
      </c>
      <c r="R48" s="330" t="s">
        <v>156</v>
      </c>
      <c r="S48" s="286">
        <f t="shared" si="11"/>
        <v>37</v>
      </c>
      <c r="T48" s="304">
        <v>1979</v>
      </c>
      <c r="U48" s="376">
        <v>0.8666666666666667</v>
      </c>
      <c r="V48" s="286">
        <v>2016</v>
      </c>
      <c r="W48" s="289">
        <f t="shared" si="12"/>
        <v>37</v>
      </c>
      <c r="X48" s="343">
        <v>2</v>
      </c>
      <c r="Y48" s="285">
        <v>17</v>
      </c>
      <c r="Z48" s="330" t="s">
        <v>348</v>
      </c>
      <c r="AA48" s="286">
        <f t="shared" si="13"/>
        <v>67</v>
      </c>
      <c r="AB48" s="304">
        <v>1949</v>
      </c>
      <c r="AC48" s="341" t="s">
        <v>349</v>
      </c>
      <c r="AD48" s="288">
        <v>2003</v>
      </c>
      <c r="AE48" s="289">
        <f t="shared" si="14"/>
        <v>54</v>
      </c>
      <c r="AF48" s="323"/>
    </row>
    <row r="49" spans="1:32" s="210" customFormat="1" ht="13.5" customHeight="1" x14ac:dyDescent="0.3">
      <c r="A49" s="285">
        <v>18</v>
      </c>
      <c r="B49" s="322" t="s">
        <v>350</v>
      </c>
      <c r="C49" s="286">
        <f t="shared" si="16"/>
        <v>75</v>
      </c>
      <c r="D49" s="286">
        <v>1941</v>
      </c>
      <c r="E49" s="337">
        <v>0.9145833333333333</v>
      </c>
      <c r="F49" s="286">
        <v>2002</v>
      </c>
      <c r="G49" s="286">
        <f t="shared" si="8"/>
        <v>61</v>
      </c>
      <c r="H49" s="323"/>
      <c r="I49" s="287">
        <v>18</v>
      </c>
      <c r="J49" s="330" t="s">
        <v>244</v>
      </c>
      <c r="K49" s="286">
        <f t="shared" si="9"/>
        <v>19</v>
      </c>
      <c r="L49" s="304">
        <v>1997</v>
      </c>
      <c r="M49" s="341">
        <v>0.83611111111111114</v>
      </c>
      <c r="N49" s="286">
        <v>2012</v>
      </c>
      <c r="O49" s="286">
        <f t="shared" si="10"/>
        <v>15</v>
      </c>
      <c r="P49" s="324"/>
      <c r="Q49" s="285">
        <v>18</v>
      </c>
      <c r="R49" s="330" t="s">
        <v>157</v>
      </c>
      <c r="S49" s="286">
        <f t="shared" si="11"/>
        <v>45</v>
      </c>
      <c r="T49" s="304">
        <v>1971</v>
      </c>
      <c r="U49" s="341">
        <v>0.86875000000000002</v>
      </c>
      <c r="V49" s="286">
        <v>2015</v>
      </c>
      <c r="W49" s="289">
        <f t="shared" si="12"/>
        <v>44</v>
      </c>
      <c r="X49" s="346"/>
      <c r="Y49" s="285">
        <v>18</v>
      </c>
      <c r="Z49" s="330" t="s">
        <v>178</v>
      </c>
      <c r="AA49" s="286">
        <f t="shared" si="13"/>
        <v>62</v>
      </c>
      <c r="AB49" s="304">
        <v>1954</v>
      </c>
      <c r="AC49" s="342" t="s">
        <v>179</v>
      </c>
      <c r="AD49" s="286">
        <v>2015</v>
      </c>
      <c r="AE49" s="289">
        <f t="shared" si="14"/>
        <v>61</v>
      </c>
      <c r="AF49" s="323"/>
    </row>
    <row r="50" spans="1:32" s="210" customFormat="1" ht="13.5" customHeight="1" x14ac:dyDescent="0.3">
      <c r="A50" s="285">
        <v>19</v>
      </c>
      <c r="B50" s="322" t="s">
        <v>253</v>
      </c>
      <c r="C50" s="286">
        <f t="shared" si="16"/>
        <v>71</v>
      </c>
      <c r="D50" s="286">
        <v>1945</v>
      </c>
      <c r="E50" s="337">
        <v>0.92152777777777783</v>
      </c>
      <c r="F50" s="286">
        <v>2008</v>
      </c>
      <c r="G50" s="286">
        <f t="shared" si="8"/>
        <v>63</v>
      </c>
      <c r="H50" s="323"/>
      <c r="I50" s="287">
        <v>19</v>
      </c>
      <c r="J50" s="330" t="s">
        <v>243</v>
      </c>
      <c r="K50" s="286">
        <f t="shared" si="9"/>
        <v>24</v>
      </c>
      <c r="L50" s="304">
        <v>1992</v>
      </c>
      <c r="M50" s="341">
        <v>0.83611111111111114</v>
      </c>
      <c r="N50" s="286">
        <v>2005</v>
      </c>
      <c r="O50" s="286">
        <f t="shared" si="10"/>
        <v>13</v>
      </c>
      <c r="P50" s="324"/>
      <c r="Q50" s="285">
        <v>19</v>
      </c>
      <c r="R50" s="330" t="s">
        <v>159</v>
      </c>
      <c r="S50" s="286">
        <f t="shared" si="11"/>
        <v>47</v>
      </c>
      <c r="T50" s="304">
        <v>1969</v>
      </c>
      <c r="U50" s="341">
        <v>0.87361111111111101</v>
      </c>
      <c r="V50" s="286">
        <v>2013</v>
      </c>
      <c r="W50" s="289">
        <f t="shared" si="12"/>
        <v>44</v>
      </c>
      <c r="X50" s="323"/>
      <c r="Y50" s="285">
        <v>19</v>
      </c>
      <c r="Z50" s="330" t="s">
        <v>351</v>
      </c>
      <c r="AA50" s="286">
        <f t="shared" si="13"/>
        <v>56</v>
      </c>
      <c r="AB50" s="304">
        <v>1960</v>
      </c>
      <c r="AC50" s="341" t="s">
        <v>141</v>
      </c>
      <c r="AD50" s="286">
        <v>2011</v>
      </c>
      <c r="AE50" s="289">
        <f t="shared" si="14"/>
        <v>51</v>
      </c>
      <c r="AF50" s="323"/>
    </row>
    <row r="51" spans="1:32" s="210" customFormat="1" ht="13.5" customHeight="1" x14ac:dyDescent="0.3">
      <c r="A51" s="285">
        <v>20</v>
      </c>
      <c r="B51" s="322" t="s">
        <v>134</v>
      </c>
      <c r="C51" s="286">
        <f t="shared" si="16"/>
        <v>63</v>
      </c>
      <c r="D51" s="286">
        <v>1953</v>
      </c>
      <c r="E51" s="337">
        <v>0.92847222222222225</v>
      </c>
      <c r="F51" s="286">
        <v>2015</v>
      </c>
      <c r="G51" s="289">
        <f t="shared" si="8"/>
        <v>62</v>
      </c>
      <c r="H51" s="323"/>
      <c r="I51" s="287">
        <v>20</v>
      </c>
      <c r="J51" s="330" t="s">
        <v>352</v>
      </c>
      <c r="K51" s="286">
        <f t="shared" si="9"/>
        <v>41</v>
      </c>
      <c r="L51" s="304">
        <v>1975</v>
      </c>
      <c r="M51" s="341">
        <v>0.83750000000000002</v>
      </c>
      <c r="N51" s="286">
        <v>2000</v>
      </c>
      <c r="O51" s="286">
        <f t="shared" si="10"/>
        <v>25</v>
      </c>
      <c r="P51" s="324" t="s">
        <v>311</v>
      </c>
      <c r="Q51" s="285">
        <v>20</v>
      </c>
      <c r="R51" s="330" t="s">
        <v>353</v>
      </c>
      <c r="S51" s="286">
        <f t="shared" si="11"/>
        <v>40</v>
      </c>
      <c r="T51" s="304">
        <v>1976</v>
      </c>
      <c r="U51" s="341">
        <v>0.87847222222222221</v>
      </c>
      <c r="V51" s="286">
        <v>2014</v>
      </c>
      <c r="W51" s="289">
        <f t="shared" si="12"/>
        <v>38</v>
      </c>
      <c r="X51" s="323"/>
      <c r="Y51" s="305"/>
      <c r="Z51" s="333"/>
      <c r="AA51" s="306"/>
      <c r="AB51" s="306"/>
      <c r="AC51" s="307"/>
      <c r="AD51" s="306"/>
      <c r="AE51" s="306"/>
      <c r="AF51" s="334"/>
    </row>
    <row r="52" spans="1:32" s="210" customFormat="1" ht="13.5" customHeight="1" x14ac:dyDescent="0.3">
      <c r="A52" s="285">
        <v>21</v>
      </c>
      <c r="B52" s="322" t="s">
        <v>354</v>
      </c>
      <c r="C52" s="286">
        <f t="shared" si="16"/>
        <v>67</v>
      </c>
      <c r="D52" s="286">
        <v>1949</v>
      </c>
      <c r="E52" s="337">
        <v>0.94236111111111109</v>
      </c>
      <c r="F52" s="286">
        <v>2009</v>
      </c>
      <c r="G52" s="286">
        <f t="shared" si="8"/>
        <v>60</v>
      </c>
      <c r="H52" s="323"/>
      <c r="I52" s="287">
        <v>21</v>
      </c>
      <c r="J52" s="330" t="s">
        <v>245</v>
      </c>
      <c r="K52" s="286">
        <f t="shared" si="9"/>
        <v>39</v>
      </c>
      <c r="L52" s="304">
        <v>1977</v>
      </c>
      <c r="M52" s="341">
        <v>0.83888888888888891</v>
      </c>
      <c r="N52" s="286">
        <v>2008</v>
      </c>
      <c r="O52" s="286">
        <f t="shared" si="10"/>
        <v>31</v>
      </c>
      <c r="P52" s="324" t="s">
        <v>311</v>
      </c>
      <c r="Q52" s="285">
        <v>21</v>
      </c>
      <c r="R52" s="330" t="s">
        <v>251</v>
      </c>
      <c r="S52" s="286">
        <f t="shared" si="11"/>
        <v>40</v>
      </c>
      <c r="T52" s="304">
        <v>1976</v>
      </c>
      <c r="U52" s="341">
        <v>0.88680555555555562</v>
      </c>
      <c r="V52" s="286">
        <v>2012</v>
      </c>
      <c r="W52" s="289">
        <f t="shared" si="12"/>
        <v>36</v>
      </c>
      <c r="X52" s="323"/>
      <c r="Y52" s="285"/>
      <c r="Z52" s="542" t="s">
        <v>355</v>
      </c>
      <c r="AA52" s="542"/>
      <c r="AB52" s="542"/>
      <c r="AC52" s="542"/>
      <c r="AD52" s="542"/>
      <c r="AE52" s="542"/>
      <c r="AF52" s="543"/>
    </row>
    <row r="53" spans="1:32" s="210" customFormat="1" ht="13.5" customHeight="1" x14ac:dyDescent="0.3">
      <c r="A53" s="285">
        <v>22</v>
      </c>
      <c r="B53" s="328" t="s">
        <v>259</v>
      </c>
      <c r="C53" s="286">
        <f t="shared" si="16"/>
        <v>65</v>
      </c>
      <c r="D53" s="288">
        <v>1951</v>
      </c>
      <c r="E53" s="337">
        <v>0.96666666666666667</v>
      </c>
      <c r="F53" s="286">
        <v>2012</v>
      </c>
      <c r="G53" s="289">
        <f t="shared" si="8"/>
        <v>61</v>
      </c>
      <c r="H53" s="323"/>
      <c r="I53" s="287">
        <v>22</v>
      </c>
      <c r="J53" s="322" t="s">
        <v>356</v>
      </c>
      <c r="K53" s="286">
        <f t="shared" si="9"/>
        <v>24</v>
      </c>
      <c r="L53" s="286">
        <v>1992</v>
      </c>
      <c r="M53" s="337">
        <v>0.84513888888888899</v>
      </c>
      <c r="N53" s="286">
        <v>2005</v>
      </c>
      <c r="O53" s="286">
        <f t="shared" si="10"/>
        <v>13</v>
      </c>
      <c r="P53" s="324"/>
      <c r="Q53" s="285">
        <v>22</v>
      </c>
      <c r="R53" s="330" t="s">
        <v>252</v>
      </c>
      <c r="S53" s="286">
        <f t="shared" si="11"/>
        <v>41</v>
      </c>
      <c r="T53" s="304">
        <v>1975</v>
      </c>
      <c r="U53" s="341">
        <v>0.88958333333333339</v>
      </c>
      <c r="V53" s="288">
        <v>2011</v>
      </c>
      <c r="W53" s="289">
        <f t="shared" si="12"/>
        <v>36</v>
      </c>
      <c r="X53" s="324"/>
      <c r="Y53" s="308" t="s">
        <v>357</v>
      </c>
      <c r="Z53" s="524" t="s">
        <v>358</v>
      </c>
      <c r="AA53" s="524"/>
      <c r="AB53" s="524"/>
      <c r="AC53" s="524"/>
      <c r="AD53" s="524"/>
      <c r="AE53" s="524"/>
      <c r="AF53" s="525"/>
    </row>
    <row r="54" spans="1:32" s="210" customFormat="1" ht="13.5" customHeight="1" x14ac:dyDescent="0.3">
      <c r="A54" s="285">
        <v>23</v>
      </c>
      <c r="B54" s="322" t="s">
        <v>136</v>
      </c>
      <c r="C54" s="286">
        <f t="shared" si="16"/>
        <v>67</v>
      </c>
      <c r="D54" s="286">
        <v>1949</v>
      </c>
      <c r="E54" s="337">
        <v>0.96805555555555556</v>
      </c>
      <c r="F54" s="286">
        <v>2011</v>
      </c>
      <c r="G54" s="286">
        <f t="shared" si="8"/>
        <v>62</v>
      </c>
      <c r="H54" s="323"/>
      <c r="I54" s="287">
        <v>23</v>
      </c>
      <c r="J54" s="330" t="s">
        <v>145</v>
      </c>
      <c r="K54" s="286">
        <f t="shared" si="9"/>
        <v>18</v>
      </c>
      <c r="L54" s="304">
        <v>1998</v>
      </c>
      <c r="M54" s="341">
        <v>0.85069444444444453</v>
      </c>
      <c r="N54" s="286">
        <v>2015</v>
      </c>
      <c r="O54" s="286">
        <f t="shared" si="10"/>
        <v>17</v>
      </c>
      <c r="P54" s="324"/>
      <c r="Q54" s="285">
        <v>23</v>
      </c>
      <c r="R54" s="330" t="s">
        <v>359</v>
      </c>
      <c r="S54" s="286">
        <f t="shared" si="11"/>
        <v>43</v>
      </c>
      <c r="T54" s="304">
        <v>1973</v>
      </c>
      <c r="U54" s="341">
        <v>0.8930555555555556</v>
      </c>
      <c r="V54" s="286">
        <v>2013</v>
      </c>
      <c r="W54" s="289">
        <f t="shared" si="12"/>
        <v>40</v>
      </c>
      <c r="X54" s="323"/>
      <c r="Y54" s="308"/>
      <c r="Z54" s="309"/>
      <c r="AA54" s="309"/>
      <c r="AB54" s="309"/>
      <c r="AC54" s="309"/>
      <c r="AD54" s="309"/>
      <c r="AE54" s="309"/>
      <c r="AF54" s="335"/>
    </row>
    <row r="55" spans="1:32" s="210" customFormat="1" ht="13.5" customHeight="1" x14ac:dyDescent="0.3">
      <c r="A55" s="285">
        <v>24</v>
      </c>
      <c r="B55" s="331" t="s">
        <v>127</v>
      </c>
      <c r="C55" s="286">
        <f t="shared" si="16"/>
        <v>64</v>
      </c>
      <c r="D55" s="286">
        <v>1952</v>
      </c>
      <c r="E55" s="337">
        <v>0.99444444444444446</v>
      </c>
      <c r="F55" s="286">
        <v>2015</v>
      </c>
      <c r="G55" s="289">
        <f t="shared" si="8"/>
        <v>63</v>
      </c>
      <c r="H55" s="323"/>
      <c r="I55" s="287">
        <v>24</v>
      </c>
      <c r="J55" s="330" t="s">
        <v>166</v>
      </c>
      <c r="K55" s="286">
        <f t="shared" si="9"/>
        <v>39</v>
      </c>
      <c r="L55" s="304">
        <v>1977</v>
      </c>
      <c r="M55" s="341">
        <v>0.85763888888888884</v>
      </c>
      <c r="N55" s="286">
        <v>2010</v>
      </c>
      <c r="O55" s="286">
        <f t="shared" si="10"/>
        <v>33</v>
      </c>
      <c r="P55" s="324" t="s">
        <v>311</v>
      </c>
      <c r="Q55" s="285">
        <v>24</v>
      </c>
      <c r="R55" s="330" t="s">
        <v>254</v>
      </c>
      <c r="S55" s="286">
        <f t="shared" si="11"/>
        <v>40</v>
      </c>
      <c r="T55" s="304">
        <v>1976</v>
      </c>
      <c r="U55" s="341">
        <v>0.92222222222222217</v>
      </c>
      <c r="V55" s="288">
        <v>2011</v>
      </c>
      <c r="W55" s="289">
        <f t="shared" si="12"/>
        <v>35</v>
      </c>
      <c r="X55" s="323"/>
      <c r="Y55" s="285"/>
      <c r="Z55" s="551" t="s">
        <v>360</v>
      </c>
      <c r="AA55" s="552"/>
      <c r="AB55" s="552"/>
      <c r="AC55" s="552"/>
      <c r="AD55" s="552"/>
      <c r="AE55" s="552"/>
      <c r="AF55" s="553"/>
    </row>
    <row r="56" spans="1:32" s="210" customFormat="1" ht="13.5" customHeight="1" x14ac:dyDescent="0.3">
      <c r="A56" s="285">
        <v>25</v>
      </c>
      <c r="B56" s="322" t="s">
        <v>361</v>
      </c>
      <c r="C56" s="286">
        <f t="shared" si="16"/>
        <v>67</v>
      </c>
      <c r="D56" s="286">
        <v>1949</v>
      </c>
      <c r="E56" s="340" t="s">
        <v>262</v>
      </c>
      <c r="F56" s="286">
        <v>2009</v>
      </c>
      <c r="G56" s="286">
        <f t="shared" si="8"/>
        <v>60</v>
      </c>
      <c r="H56" s="323"/>
      <c r="I56" s="287">
        <v>25</v>
      </c>
      <c r="J56" s="330" t="s">
        <v>248</v>
      </c>
      <c r="K56" s="286">
        <f t="shared" si="9"/>
        <v>23</v>
      </c>
      <c r="L56" s="304">
        <v>1993</v>
      </c>
      <c r="M56" s="341">
        <v>0.86111111111111116</v>
      </c>
      <c r="N56" s="286">
        <v>2008</v>
      </c>
      <c r="O56" s="286">
        <f t="shared" si="10"/>
        <v>15</v>
      </c>
      <c r="P56" s="323"/>
      <c r="Q56" s="285">
        <v>25</v>
      </c>
      <c r="R56" s="330" t="s">
        <v>256</v>
      </c>
      <c r="S56" s="286">
        <f t="shared" si="11"/>
        <v>40</v>
      </c>
      <c r="T56" s="304">
        <v>1976</v>
      </c>
      <c r="U56" s="341">
        <v>0.92361111111111116</v>
      </c>
      <c r="V56" s="286">
        <v>2014</v>
      </c>
      <c r="W56" s="289">
        <f t="shared" si="12"/>
        <v>38</v>
      </c>
      <c r="X56" s="323"/>
      <c r="Y56" s="285"/>
      <c r="Z56" s="544" t="s">
        <v>362</v>
      </c>
      <c r="AA56" s="545"/>
      <c r="AB56" s="545"/>
      <c r="AC56" s="545"/>
      <c r="AD56" s="545"/>
      <c r="AE56" s="545"/>
      <c r="AF56" s="546"/>
    </row>
    <row r="57" spans="1:32" ht="13.5" customHeight="1" thickBot="1" x14ac:dyDescent="0.35">
      <c r="A57" s="310"/>
      <c r="B57" s="311" t="s">
        <v>334</v>
      </c>
      <c r="C57" s="312"/>
      <c r="D57" s="313"/>
      <c r="E57" s="314">
        <v>0.87430555555555556</v>
      </c>
      <c r="F57" s="550" t="s">
        <v>335</v>
      </c>
      <c r="G57" s="550"/>
      <c r="H57" s="315">
        <f>SUM(E32:E41)/10</f>
        <v>0.80951388888888898</v>
      </c>
      <c r="I57" s="316"/>
      <c r="J57" s="311" t="s">
        <v>334</v>
      </c>
      <c r="K57" s="312"/>
      <c r="L57" s="313"/>
      <c r="M57" s="317">
        <f>SUM(M32:M56)/25</f>
        <v>0.80569444444444427</v>
      </c>
      <c r="N57" s="550" t="s">
        <v>335</v>
      </c>
      <c r="O57" s="550"/>
      <c r="P57" s="318">
        <f>SUM(M32:M41)/10</f>
        <v>0.76416666666666655</v>
      </c>
      <c r="Q57" s="310"/>
      <c r="R57" s="311" t="s">
        <v>334</v>
      </c>
      <c r="S57" s="312"/>
      <c r="T57" s="313"/>
      <c r="U57" s="317">
        <f>SUM(U32:U56)/25</f>
        <v>0.84038888888888874</v>
      </c>
      <c r="V57" s="550" t="s">
        <v>335</v>
      </c>
      <c r="W57" s="550"/>
      <c r="X57" s="315">
        <f>SUM(U32:U41)/10</f>
        <v>0.79215277777777771</v>
      </c>
      <c r="Y57" s="319"/>
      <c r="Z57" s="547"/>
      <c r="AA57" s="548"/>
      <c r="AB57" s="548"/>
      <c r="AC57" s="548"/>
      <c r="AD57" s="548"/>
      <c r="AE57" s="548"/>
      <c r="AF57" s="549"/>
    </row>
    <row r="58" spans="1:32" ht="13.5" customHeight="1" thickTop="1" x14ac:dyDescent="0.3"/>
  </sheetData>
  <sortState ref="R32:X56">
    <sortCondition ref="U32:U56"/>
    <sortCondition descending="1" ref="W32:W56"/>
  </sortState>
  <mergeCells count="20">
    <mergeCell ref="Z56:AF57"/>
    <mergeCell ref="F57:G57"/>
    <mergeCell ref="N57:O57"/>
    <mergeCell ref="V57:W57"/>
    <mergeCell ref="Z55:AF55"/>
    <mergeCell ref="Z53:AF53"/>
    <mergeCell ref="A1:AF1"/>
    <mergeCell ref="A2:H2"/>
    <mergeCell ref="I2:P2"/>
    <mergeCell ref="Q2:X2"/>
    <mergeCell ref="Y2:AF2"/>
    <mergeCell ref="F29:G29"/>
    <mergeCell ref="N29:O29"/>
    <mergeCell ref="V29:W29"/>
    <mergeCell ref="AD29:AE29"/>
    <mergeCell ref="A30:H30"/>
    <mergeCell ref="I30:P30"/>
    <mergeCell ref="Q30:X30"/>
    <mergeCell ref="Y30:AF30"/>
    <mergeCell ref="Z52:AF52"/>
  </mergeCells>
  <pageMargins left="0.39370078740157483" right="0.39370078740157483" top="0.39370078740157483" bottom="0.3937007874015748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2016</vt:lpstr>
      <vt:lpstr>1k</vt:lpstr>
      <vt:lpstr>2K</vt:lpstr>
      <vt:lpstr>3K</vt:lpstr>
      <vt:lpstr>TOP 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Vorlíček</dc:creator>
  <cp:lastModifiedBy>Rubášová Yvona</cp:lastModifiedBy>
  <cp:lastPrinted>2016-03-31T12:02:20Z</cp:lastPrinted>
  <dcterms:created xsi:type="dcterms:W3CDTF">2016-03-24T08:53:31Z</dcterms:created>
  <dcterms:modified xsi:type="dcterms:W3CDTF">2016-04-15T11:26:43Z</dcterms:modified>
</cp:coreProperties>
</file>